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36" yWindow="36" windowWidth="14448" windowHeight="9240" tabRatio="889" firstSheet="1" activeTab="14"/>
  </bookViews>
  <sheets>
    <sheet name="1.Баланс ВС" sheetId="4" r:id="rId1"/>
    <sheet name="2.Смета расходов" sheetId="6" r:id="rId2"/>
    <sheet name="2.1.Сырье и матер." sheetId="7" r:id="rId3"/>
    <sheet name="2.1.1.Сырье и матер." sheetId="8" r:id="rId4"/>
    <sheet name="2.1.2.Эл.энергия" sheetId="9" r:id="rId5"/>
    <sheet name="2.1.3.Тепл.эн." sheetId="10" state="hidden" r:id="rId6"/>
    <sheet name="2.1.4.Теплоноситель" sheetId="11" state="hidden" r:id="rId7"/>
    <sheet name="2.1.5.Топливо" sheetId="12" state="hidden" r:id="rId8"/>
    <sheet name="2.1.6.ХВС" sheetId="13" state="hidden" r:id="rId9"/>
    <sheet name="2.2.ФОТ" sheetId="14" state="hidden" r:id="rId10"/>
    <sheet name="2.2.1.ФОТ в целом" sheetId="15" r:id="rId11"/>
    <sheet name="2.3.Амортиз" sheetId="16" r:id="rId12"/>
    <sheet name="2.4.Кап.влож." sheetId="17" state="hidden" r:id="rId13"/>
    <sheet name="3.Индексы" sheetId="18" state="hidden" r:id="rId14"/>
    <sheet name="4.ТАРИФ_15" sheetId="19" r:id="rId15"/>
    <sheet name="6.1.Операц." sheetId="21" state="hidden" r:id="rId16"/>
    <sheet name="6.3.Неподконтр" sheetId="22" state="hidden" r:id="rId17"/>
    <sheet name="6.5.Инд активов" sheetId="23" state="hidden" r:id="rId18"/>
    <sheet name="7.ТАРИФ_16" sheetId="24" state="hidden" r:id="rId19"/>
    <sheet name="Заключение" sheetId="20" state="hidden" r:id="rId20"/>
    <sheet name="Лист1" sheetId="25" r:id="rId21"/>
  </sheets>
  <definedNames>
    <definedName name="_xlnm.Print_Area" localSheetId="0">'1.Баланс ВС'!$A$1:$M$93</definedName>
    <definedName name="_xlnm.Print_Area" localSheetId="3">'2.1.1.Сырье и матер.'!$A$1:$I$38</definedName>
    <definedName name="_xlnm.Print_Area" localSheetId="4">'2.1.2.Эл.энергия'!$A$1:$I$57</definedName>
    <definedName name="_xlnm.Print_Area" localSheetId="5">'2.1.3.Тепл.эн.'!$A$1:$I$20</definedName>
    <definedName name="_xlnm.Print_Area" localSheetId="6">'2.1.4.Теплоноситель'!$A$1:$I$18</definedName>
    <definedName name="_xlnm.Print_Area" localSheetId="7">'2.1.5.Топливо'!$A$1:$I$22</definedName>
    <definedName name="_xlnm.Print_Area" localSheetId="8">'2.1.6.ХВС'!$A$1:$I$18</definedName>
    <definedName name="_xlnm.Print_Area" localSheetId="2">'2.1.Сырье и матер.'!$A$1:$K$14</definedName>
    <definedName name="_xlnm.Print_Area" localSheetId="10">'2.2.1.ФОТ в целом'!$A$1:$I$21</definedName>
    <definedName name="_xlnm.Print_Area" localSheetId="9">'2.2.ФОТ'!$A$1:$I$100</definedName>
    <definedName name="_xlnm.Print_Area" localSheetId="11">'2.3.Амортиз'!$A$1:$I$58</definedName>
    <definedName name="_xlnm.Print_Area" localSheetId="12">'2.4.Кап.влож.'!$A$1:$I$34</definedName>
    <definedName name="_xlnm.Print_Area" localSheetId="1">'2.Смета расходов'!$A$1:$I$87</definedName>
    <definedName name="_xlnm.Print_Area" localSheetId="13">'3.Индексы'!$A$1:$L$49</definedName>
    <definedName name="_xlnm.Print_Area" localSheetId="14">'4.ТАРИФ_15'!$A$1:$N$43</definedName>
    <definedName name="_xlnm.Print_Area" localSheetId="15">'6.1.Операц.'!$A$1:$K$30</definedName>
    <definedName name="_xlnm.Print_Area" localSheetId="16">'6.3.Неподконтр'!$A$1:$M$41</definedName>
    <definedName name="_xlnm.Print_Area" localSheetId="17">'6.5.Инд активов'!$A$1:$M$14</definedName>
    <definedName name="_xlnm.Print_Area" localSheetId="18">'7.ТАРИФ_16'!$A$1:$W$51</definedName>
    <definedName name="_xlnm.Print_Area" localSheetId="19">Заключение!$A$1:$E$274</definedName>
  </definedNames>
  <calcPr calcId="124519"/>
</workbook>
</file>

<file path=xl/calcChain.xml><?xml version="1.0" encoding="utf-8"?>
<calcChain xmlns="http://schemas.openxmlformats.org/spreadsheetml/2006/main">
  <c r="JF131" i="4"/>
  <c r="E51" i="24"/>
  <c r="F51"/>
  <c r="D51"/>
  <c r="K29"/>
  <c r="L29"/>
  <c r="J29"/>
  <c r="G29"/>
  <c r="F29"/>
  <c r="F26"/>
  <c r="U21"/>
  <c r="R21"/>
  <c r="E32" i="22"/>
  <c r="F32"/>
  <c r="G32"/>
  <c r="H32"/>
  <c r="I32"/>
  <c r="J32"/>
  <c r="K32"/>
  <c r="D32"/>
  <c r="E27"/>
  <c r="F27"/>
  <c r="G27"/>
  <c r="H27"/>
  <c r="I27"/>
  <c r="J27"/>
  <c r="K27"/>
  <c r="D27"/>
  <c r="E30"/>
  <c r="F30"/>
  <c r="G30"/>
  <c r="H30"/>
  <c r="I30"/>
  <c r="J30"/>
  <c r="K30"/>
  <c r="D30"/>
  <c r="E28"/>
  <c r="F28"/>
  <c r="F24" s="1"/>
  <c r="G28"/>
  <c r="H28"/>
  <c r="I28"/>
  <c r="J28"/>
  <c r="J24" s="1"/>
  <c r="K28"/>
  <c r="D28"/>
  <c r="D24" s="1"/>
  <c r="D27" i="21"/>
  <c r="D26"/>
  <c r="E24"/>
  <c r="E19" s="1"/>
  <c r="F24"/>
  <c r="F19" s="1"/>
  <c r="G24"/>
  <c r="G19" s="1"/>
  <c r="H24"/>
  <c r="H19" s="1"/>
  <c r="I24"/>
  <c r="J24"/>
  <c r="J19" s="1"/>
  <c r="K24"/>
  <c r="D24"/>
  <c r="E18"/>
  <c r="F18"/>
  <c r="G18"/>
  <c r="H18"/>
  <c r="I18"/>
  <c r="J18"/>
  <c r="K18"/>
  <c r="D18"/>
  <c r="D13"/>
  <c r="A9" i="24"/>
  <c r="K12" i="22"/>
  <c r="J12"/>
  <c r="I12"/>
  <c r="H12"/>
  <c r="G12"/>
  <c r="F12"/>
  <c r="E12"/>
  <c r="D12"/>
  <c r="K19" i="21"/>
  <c r="I19"/>
  <c r="D19"/>
  <c r="L25" i="19"/>
  <c r="K20"/>
  <c r="K22"/>
  <c r="K26"/>
  <c r="K34" s="1"/>
  <c r="L26"/>
  <c r="L34" s="1"/>
  <c r="K83" i="6"/>
  <c r="U26" i="24" s="1"/>
  <c r="J83" i="6"/>
  <c r="R26" i="24" s="1"/>
  <c r="I83" i="6"/>
  <c r="O26" i="24" s="1"/>
  <c r="H83" i="6"/>
  <c r="L26" i="24" s="1"/>
  <c r="F83" i="6"/>
  <c r="J26" i="24" s="1"/>
  <c r="G74" i="6"/>
  <c r="K23" i="19" s="1"/>
  <c r="H74" i="6"/>
  <c r="L23" i="19" s="1"/>
  <c r="I74" i="6"/>
  <c r="J74"/>
  <c r="K74"/>
  <c r="G65"/>
  <c r="G35" i="22" s="1"/>
  <c r="G34" s="1"/>
  <c r="H65" i="6"/>
  <c r="L20" i="19" s="1"/>
  <c r="I65" i="6"/>
  <c r="I35" i="22" s="1"/>
  <c r="I34" s="1"/>
  <c r="J65" i="6"/>
  <c r="J35" i="22" s="1"/>
  <c r="J34" s="1"/>
  <c r="K65" i="6"/>
  <c r="K35" i="22" s="1"/>
  <c r="K34" s="1"/>
  <c r="G67" i="6"/>
  <c r="K25" i="24" s="1"/>
  <c r="H67" i="6"/>
  <c r="L25" i="24" s="1"/>
  <c r="I67" i="6"/>
  <c r="O25" i="24" s="1"/>
  <c r="J67" i="6"/>
  <c r="R25" i="24" s="1"/>
  <c r="K67" i="6"/>
  <c r="U25" i="24" s="1"/>
  <c r="G69" i="6"/>
  <c r="G33" i="22" s="1"/>
  <c r="H69" i="6"/>
  <c r="L22" i="19" s="1"/>
  <c r="I69" i="6"/>
  <c r="I33" i="22" s="1"/>
  <c r="J69" i="6"/>
  <c r="J33" i="22" s="1"/>
  <c r="K69" i="6"/>
  <c r="K33" i="22" s="1"/>
  <c r="J57" i="6"/>
  <c r="J55" s="1"/>
  <c r="J47" s="1"/>
  <c r="J28" i="21" s="1"/>
  <c r="K57" i="6"/>
  <c r="K55" s="1"/>
  <c r="G57"/>
  <c r="H57"/>
  <c r="H55" s="1"/>
  <c r="I56"/>
  <c r="I57" s="1"/>
  <c r="G48"/>
  <c r="H48"/>
  <c r="I48"/>
  <c r="J48"/>
  <c r="K48"/>
  <c r="J44"/>
  <c r="J42" s="1"/>
  <c r="J27" i="21" s="1"/>
  <c r="K44" i="6"/>
  <c r="K42" s="1"/>
  <c r="K27" i="21" s="1"/>
  <c r="E43" i="6"/>
  <c r="E44" s="1"/>
  <c r="G43"/>
  <c r="G44" s="1"/>
  <c r="G42" s="1"/>
  <c r="H43"/>
  <c r="H44" s="1"/>
  <c r="I43"/>
  <c r="I44" s="1"/>
  <c r="I42" s="1"/>
  <c r="I27" i="21" s="1"/>
  <c r="G36" i="6"/>
  <c r="G26" i="21" s="1"/>
  <c r="H36" i="6"/>
  <c r="L17" i="19" s="1"/>
  <c r="I36" i="6"/>
  <c r="I26" i="21" s="1"/>
  <c r="J36" i="6"/>
  <c r="J26" i="21" s="1"/>
  <c r="K36" i="6"/>
  <c r="K26" i="21" s="1"/>
  <c r="G31" i="6"/>
  <c r="H31"/>
  <c r="I31"/>
  <c r="J31"/>
  <c r="K31"/>
  <c r="G28"/>
  <c r="J28"/>
  <c r="K28"/>
  <c r="K26" s="1"/>
  <c r="K15" i="21" s="1"/>
  <c r="H28" i="6"/>
  <c r="H26" s="1"/>
  <c r="H15" i="21" s="1"/>
  <c r="I27" i="6"/>
  <c r="I28" s="1"/>
  <c r="I26" s="1"/>
  <c r="I15" i="21" s="1"/>
  <c r="J26" i="6"/>
  <c r="J15" i="21" s="1"/>
  <c r="J19" i="6"/>
  <c r="K19"/>
  <c r="G16"/>
  <c r="G15" s="1"/>
  <c r="G13" i="21" s="1"/>
  <c r="H16" i="6"/>
  <c r="I16"/>
  <c r="H15"/>
  <c r="H13" i="21" s="1"/>
  <c r="I15" i="6"/>
  <c r="I13" i="21" s="1"/>
  <c r="J15" i="6"/>
  <c r="J13" i="21" s="1"/>
  <c r="K15" i="6"/>
  <c r="K13" i="21" s="1"/>
  <c r="G55" i="9"/>
  <c r="H55"/>
  <c r="H19" i="6" s="1"/>
  <c r="I53" i="9"/>
  <c r="I55" s="1"/>
  <c r="I20" i="6" s="1"/>
  <c r="O21" i="24" s="1"/>
  <c r="G13" i="9"/>
  <c r="H13"/>
  <c r="I13"/>
  <c r="L94" i="4"/>
  <c r="K58"/>
  <c r="L58"/>
  <c r="L43" i="24" s="1"/>
  <c r="M58" i="4"/>
  <c r="M54" s="1"/>
  <c r="N58"/>
  <c r="O58"/>
  <c r="O54" s="1"/>
  <c r="O53" s="1"/>
  <c r="O47" s="1"/>
  <c r="O34" s="1"/>
  <c r="O28" s="1"/>
  <c r="O16" s="1"/>
  <c r="N54"/>
  <c r="N53" s="1"/>
  <c r="N47" s="1"/>
  <c r="N34" s="1"/>
  <c r="N28" s="1"/>
  <c r="N16" s="1"/>
  <c r="D239" i="20"/>
  <c r="C239"/>
  <c r="D223"/>
  <c r="C223"/>
  <c r="D219"/>
  <c r="C219"/>
  <c r="D213"/>
  <c r="C213"/>
  <c r="D208"/>
  <c r="C208"/>
  <c r="D179"/>
  <c r="C179"/>
  <c r="D138"/>
  <c r="C138"/>
  <c r="D129"/>
  <c r="C129"/>
  <c r="D113"/>
  <c r="C113"/>
  <c r="D103"/>
  <c r="C103"/>
  <c r="D94"/>
  <c r="C94"/>
  <c r="C29"/>
  <c r="F16" i="6"/>
  <c r="D48" i="20" s="1"/>
  <c r="J57" i="4"/>
  <c r="M53" l="1"/>
  <c r="M47" s="1"/>
  <c r="M34" s="1"/>
  <c r="O44" i="24"/>
  <c r="M44" s="1"/>
  <c r="M93" i="4"/>
  <c r="K21" i="24"/>
  <c r="N94" i="4"/>
  <c r="N93"/>
  <c r="L24" i="19"/>
  <c r="K21"/>
  <c r="K17"/>
  <c r="L36"/>
  <c r="L35"/>
  <c r="H26" i="21"/>
  <c r="H24" i="22"/>
  <c r="H33"/>
  <c r="H35"/>
  <c r="H34" s="1"/>
  <c r="L44" i="24"/>
  <c r="R43"/>
  <c r="Q43" s="1"/>
  <c r="U43"/>
  <c r="S43" s="1"/>
  <c r="O94" i="4"/>
  <c r="K94"/>
  <c r="O93"/>
  <c r="J14" i="6"/>
  <c r="J82" s="1"/>
  <c r="R42" i="24" s="1"/>
  <c r="L21" i="19"/>
  <c r="K36"/>
  <c r="K35"/>
  <c r="K24" i="22"/>
  <c r="G24"/>
  <c r="G11" s="1"/>
  <c r="K22" i="24" s="1"/>
  <c r="K44"/>
  <c r="K43"/>
  <c r="R44"/>
  <c r="Q44" s="1"/>
  <c r="U44"/>
  <c r="J12" i="21"/>
  <c r="J11" s="1"/>
  <c r="R17" i="24" s="1"/>
  <c r="I24" i="22"/>
  <c r="I11" s="1"/>
  <c r="O22" i="24" s="1"/>
  <c r="E24" i="22"/>
  <c r="I19" i="6"/>
  <c r="I14" s="1"/>
  <c r="L21" i="24"/>
  <c r="K18" i="19"/>
  <c r="G27" i="21"/>
  <c r="H42" i="6"/>
  <c r="H12" i="21"/>
  <c r="I55" i="6"/>
  <c r="I47" s="1"/>
  <c r="I28" i="21" s="1"/>
  <c r="P43" i="24"/>
  <c r="R45"/>
  <c r="R46" s="1"/>
  <c r="H11" i="22"/>
  <c r="L22" i="24" s="1"/>
  <c r="J11" i="22"/>
  <c r="R22" i="24" s="1"/>
  <c r="K11" i="22"/>
  <c r="U22" i="24" s="1"/>
  <c r="I12" i="21"/>
  <c r="K12"/>
  <c r="T43" i="24"/>
  <c r="N44"/>
  <c r="P44"/>
  <c r="G55" i="6"/>
  <c r="G47" s="1"/>
  <c r="H47"/>
  <c r="K47"/>
  <c r="K28" i="21" s="1"/>
  <c r="G26" i="6"/>
  <c r="G15" i="21" s="1"/>
  <c r="G12" s="1"/>
  <c r="H14" i="6"/>
  <c r="K14"/>
  <c r="K82" s="1"/>
  <c r="U42" i="24" s="1"/>
  <c r="U45" s="1"/>
  <c r="U46" s="1"/>
  <c r="M22" i="4"/>
  <c r="M28"/>
  <c r="M16" s="1"/>
  <c r="N22"/>
  <c r="O22"/>
  <c r="E239" i="20"/>
  <c r="E223"/>
  <c r="E219"/>
  <c r="E213"/>
  <c r="E208"/>
  <c r="E138"/>
  <c r="E179"/>
  <c r="E129"/>
  <c r="E113"/>
  <c r="E94"/>
  <c r="E103"/>
  <c r="J62" i="4"/>
  <c r="JF130"/>
  <c r="JF129"/>
  <c r="JF128"/>
  <c r="JF127"/>
  <c r="JF126"/>
  <c r="JF113"/>
  <c r="JF102"/>
  <c r="JF100"/>
  <c r="JF99"/>
  <c r="JF98"/>
  <c r="JF97"/>
  <c r="JE96"/>
  <c r="G14" i="6" l="1"/>
  <c r="G82" s="1"/>
  <c r="K11" i="21"/>
  <c r="U17" i="24" s="1"/>
  <c r="R16"/>
  <c r="J87" i="6" s="1"/>
  <c r="R29" i="24" s="1"/>
  <c r="R47" s="1"/>
  <c r="R48" s="1"/>
  <c r="S44"/>
  <c r="T44"/>
  <c r="M94" i="4"/>
  <c r="O43" i="24"/>
  <c r="R15"/>
  <c r="U16"/>
  <c r="G28" i="21"/>
  <c r="G11" s="1"/>
  <c r="K17" i="24" s="1"/>
  <c r="K16" s="1"/>
  <c r="K19" i="19"/>
  <c r="L18"/>
  <c r="H27" i="21"/>
  <c r="H82" i="6"/>
  <c r="L16" i="19"/>
  <c r="L19"/>
  <c r="H28" i="21"/>
  <c r="I82" i="6"/>
  <c r="O42" i="24" s="1"/>
  <c r="O45" s="1"/>
  <c r="O46" s="1"/>
  <c r="I11" i="21"/>
  <c r="O17" i="24" s="1"/>
  <c r="O16" s="1"/>
  <c r="JF125" i="4"/>
  <c r="JF132" s="1"/>
  <c r="JF96"/>
  <c r="K16" i="19" l="1"/>
  <c r="N43" i="24"/>
  <c r="M43"/>
  <c r="K87" i="6"/>
  <c r="U29" i="24" s="1"/>
  <c r="U47" s="1"/>
  <c r="U48" s="1"/>
  <c r="U51" s="1"/>
  <c r="U15"/>
  <c r="O15"/>
  <c r="I87" i="6"/>
  <c r="O29" i="24" s="1"/>
  <c r="O47" s="1"/>
  <c r="O48" s="1"/>
  <c r="K33" i="19"/>
  <c r="K37" s="1"/>
  <c r="K38" s="1"/>
  <c r="K42" i="24"/>
  <c r="K45" s="1"/>
  <c r="K46" s="1"/>
  <c r="H11" i="21"/>
  <c r="L17" i="24" s="1"/>
  <c r="L16" s="1"/>
  <c r="L15" s="1"/>
  <c r="L33" i="19"/>
  <c r="L37" s="1"/>
  <c r="L38" s="1"/>
  <c r="L39" s="1"/>
  <c r="L40" s="1"/>
  <c r="L42" i="24"/>
  <c r="L45" s="1"/>
  <c r="L46" s="1"/>
  <c r="L47" s="1"/>
  <c r="L48" s="1"/>
  <c r="L50" s="1"/>
  <c r="R50"/>
  <c r="D43" i="6"/>
  <c r="F102"/>
  <c r="D33" i="9"/>
  <c r="D18"/>
  <c r="D13" s="1"/>
  <c r="F33"/>
  <c r="U50" i="24" l="1"/>
  <c r="O50"/>
  <c r="R51"/>
  <c r="L42" i="19"/>
  <c r="F103" i="6" l="1"/>
  <c r="D65"/>
  <c r="D67"/>
  <c r="D69"/>
  <c r="D33" i="22" s="1"/>
  <c r="F26" i="19"/>
  <c r="A9"/>
  <c r="A9" i="6"/>
  <c r="D55" i="9"/>
  <c r="E55"/>
  <c r="F20" i="19" l="1"/>
  <c r="D35" i="22"/>
  <c r="D34" s="1"/>
  <c r="D11" s="1"/>
  <c r="F22" i="24" s="1"/>
  <c r="F21" i="19"/>
  <c r="F25" i="24"/>
  <c r="F22" i="19"/>
  <c r="M42"/>
  <c r="N42"/>
  <c r="C48" i="20"/>
  <c r="E48" s="1"/>
  <c r="C228"/>
  <c r="C57"/>
  <c r="H11" i="17"/>
  <c r="H25"/>
  <c r="H19" s="1"/>
  <c r="H31"/>
  <c r="H72" i="14"/>
  <c r="H44"/>
  <c r="H16"/>
  <c r="F42" i="6"/>
  <c r="E42"/>
  <c r="F18" i="19"/>
  <c r="K12" i="7"/>
  <c r="K13"/>
  <c r="K11"/>
  <c r="E72" i="14"/>
  <c r="F72"/>
  <c r="G72"/>
  <c r="I72"/>
  <c r="D72"/>
  <c r="E44"/>
  <c r="F44"/>
  <c r="G44"/>
  <c r="I44"/>
  <c r="D44"/>
  <c r="E16"/>
  <c r="F16"/>
  <c r="G16"/>
  <c r="I16"/>
  <c r="D16"/>
  <c r="E58" i="4"/>
  <c r="E54" s="1"/>
  <c r="E53" s="1"/>
  <c r="E47" s="1"/>
  <c r="E34" s="1"/>
  <c r="E94" s="1"/>
  <c r="F58"/>
  <c r="F54" s="1"/>
  <c r="G58"/>
  <c r="H58"/>
  <c r="I58"/>
  <c r="J58"/>
  <c r="J54" s="1"/>
  <c r="G54"/>
  <c r="G93" s="1"/>
  <c r="H54"/>
  <c r="D58"/>
  <c r="D54" s="1"/>
  <c r="D53" s="1"/>
  <c r="D47" s="1"/>
  <c r="D34" s="1"/>
  <c r="D94" s="1"/>
  <c r="D68"/>
  <c r="D67" s="1"/>
  <c r="E68"/>
  <c r="E67" s="1"/>
  <c r="F68"/>
  <c r="F67" s="1"/>
  <c r="G68"/>
  <c r="G67" s="1"/>
  <c r="H68"/>
  <c r="H67" s="1"/>
  <c r="I68"/>
  <c r="I67" s="1"/>
  <c r="J68"/>
  <c r="J67" s="1"/>
  <c r="D74"/>
  <c r="E74"/>
  <c r="F74"/>
  <c r="G74"/>
  <c r="H74"/>
  <c r="I74"/>
  <c r="J74"/>
  <c r="D78"/>
  <c r="E78"/>
  <c r="F78"/>
  <c r="G78"/>
  <c r="H78"/>
  <c r="I78"/>
  <c r="J78"/>
  <c r="D84"/>
  <c r="D83" s="1"/>
  <c r="E84"/>
  <c r="E83" s="1"/>
  <c r="F84"/>
  <c r="F83" s="1"/>
  <c r="G84"/>
  <c r="G83" s="1"/>
  <c r="H84"/>
  <c r="H83" s="1"/>
  <c r="I84"/>
  <c r="I83" s="1"/>
  <c r="J84"/>
  <c r="J83" s="1"/>
  <c r="G44" i="24" l="1"/>
  <c r="I93" i="4"/>
  <c r="K93"/>
  <c r="F44" i="24"/>
  <c r="H93" i="4"/>
  <c r="D29" i="20"/>
  <c r="E29" s="1"/>
  <c r="J44" i="24"/>
  <c r="L93" i="4"/>
  <c r="J93"/>
  <c r="F93"/>
  <c r="J18" i="19"/>
  <c r="F27" i="21"/>
  <c r="G18" i="19"/>
  <c r="E27" i="21"/>
  <c r="C165" i="20"/>
  <c r="C157"/>
  <c r="C86"/>
  <c r="C76"/>
  <c r="H53" i="4"/>
  <c r="H47" s="1"/>
  <c r="H34" s="1"/>
  <c r="F36" i="19"/>
  <c r="F53" i="4"/>
  <c r="F47" s="1"/>
  <c r="F34" s="1"/>
  <c r="F94" s="1"/>
  <c r="G53"/>
  <c r="G47" s="1"/>
  <c r="G34" s="1"/>
  <c r="G94" s="1"/>
  <c r="G36" i="19"/>
  <c r="J53" i="4"/>
  <c r="J47" s="1"/>
  <c r="J34" s="1"/>
  <c r="J36" i="19"/>
  <c r="G22" i="4"/>
  <c r="H22"/>
  <c r="H28"/>
  <c r="H16" s="1"/>
  <c r="F28"/>
  <c r="F16" s="1"/>
  <c r="E22"/>
  <c r="E28"/>
  <c r="E16" s="1"/>
  <c r="D22"/>
  <c r="D28"/>
  <c r="D16" s="1"/>
  <c r="F35" i="19"/>
  <c r="J35"/>
  <c r="E57" i="6"/>
  <c r="F56"/>
  <c r="D27"/>
  <c r="D28" s="1"/>
  <c r="E28"/>
  <c r="F27"/>
  <c r="G26" i="19"/>
  <c r="J26"/>
  <c r="D44" i="24" l="1"/>
  <c r="E44"/>
  <c r="I94" i="4"/>
  <c r="G43" i="24"/>
  <c r="H94" i="4"/>
  <c r="F43" i="24"/>
  <c r="H44"/>
  <c r="I44"/>
  <c r="J94" i="4"/>
  <c r="J43" i="24"/>
  <c r="J22" i="4"/>
  <c r="F57" i="6"/>
  <c r="D165" i="20" s="1"/>
  <c r="E165" s="1"/>
  <c r="D157"/>
  <c r="E157" s="1"/>
  <c r="F28" i="6"/>
  <c r="D86" i="20" s="1"/>
  <c r="E86" s="1"/>
  <c r="D76"/>
  <c r="E76" s="1"/>
  <c r="G35" i="19"/>
  <c r="F22" i="4"/>
  <c r="E36" i="19"/>
  <c r="D36"/>
  <c r="G28" i="4"/>
  <c r="G16" s="1"/>
  <c r="I36" i="19"/>
  <c r="H36"/>
  <c r="J28" i="4"/>
  <c r="J16" s="1"/>
  <c r="F74" i="6" s="1"/>
  <c r="J23" i="19" s="1"/>
  <c r="E35"/>
  <c r="D35"/>
  <c r="H35"/>
  <c r="I35"/>
  <c r="E31" i="17"/>
  <c r="F31"/>
  <c r="G31"/>
  <c r="I31"/>
  <c r="D31"/>
  <c r="E25"/>
  <c r="E19" s="1"/>
  <c r="F25"/>
  <c r="F19" s="1"/>
  <c r="G25"/>
  <c r="G19" s="1"/>
  <c r="I25"/>
  <c r="I19" s="1"/>
  <c r="D25"/>
  <c r="D19" s="1"/>
  <c r="E11"/>
  <c r="F11"/>
  <c r="G11"/>
  <c r="I11"/>
  <c r="D11"/>
  <c r="D20" i="6"/>
  <c r="F21" i="24" s="1"/>
  <c r="G21"/>
  <c r="E16" i="6"/>
  <c r="F24" i="19"/>
  <c r="D74" i="6"/>
  <c r="F23" i="19" s="1"/>
  <c r="E74" i="6"/>
  <c r="G23" i="19" s="1"/>
  <c r="E69" i="6"/>
  <c r="F69"/>
  <c r="E67"/>
  <c r="F67"/>
  <c r="E65"/>
  <c r="F65"/>
  <c r="E55"/>
  <c r="E48"/>
  <c r="F48"/>
  <c r="F17" i="19"/>
  <c r="E36" i="6"/>
  <c r="F36"/>
  <c r="D31"/>
  <c r="E31"/>
  <c r="F31"/>
  <c r="D26"/>
  <c r="D15" i="21" s="1"/>
  <c r="D12" s="1"/>
  <c r="E26" i="6"/>
  <c r="E15" i="21" s="1"/>
  <c r="F26" i="6"/>
  <c r="F15" i="21" s="1"/>
  <c r="G17" i="19" l="1"/>
  <c r="E26" i="21"/>
  <c r="G20" i="19"/>
  <c r="E35" i="22"/>
  <c r="E34" s="1"/>
  <c r="G21" i="19"/>
  <c r="G25" i="24"/>
  <c r="G22" i="19"/>
  <c r="E33" i="22"/>
  <c r="E11" s="1"/>
  <c r="G22" i="24" s="1"/>
  <c r="E43"/>
  <c r="D43"/>
  <c r="J17" i="19"/>
  <c r="F26" i="21"/>
  <c r="J20" i="19"/>
  <c r="F35" i="22"/>
  <c r="F34" s="1"/>
  <c r="J21" i="19"/>
  <c r="J25" i="24"/>
  <c r="J22" i="19"/>
  <c r="F33" i="22"/>
  <c r="F11" s="1"/>
  <c r="J22" i="24" s="1"/>
  <c r="H43"/>
  <c r="I43"/>
  <c r="J24" i="19"/>
  <c r="D228" i="20"/>
  <c r="E228" s="1"/>
  <c r="C244"/>
  <c r="C42"/>
  <c r="F55" i="6"/>
  <c r="F47" s="1"/>
  <c r="F18" i="9"/>
  <c r="F91" i="6"/>
  <c r="D47"/>
  <c r="E47"/>
  <c r="E13" i="21"/>
  <c r="E12" s="1"/>
  <c r="F15" i="6"/>
  <c r="F13" i="21" s="1"/>
  <c r="F12" s="1"/>
  <c r="E19" i="6"/>
  <c r="D19"/>
  <c r="F19" i="19" l="1"/>
  <c r="D28" i="21"/>
  <c r="D11" s="1"/>
  <c r="F17" i="24" s="1"/>
  <c r="F16" s="1"/>
  <c r="F15" s="1"/>
  <c r="G19" i="19"/>
  <c r="E28" i="21"/>
  <c r="E11" s="1"/>
  <c r="G17" i="24" s="1"/>
  <c r="G16" s="1"/>
  <c r="J19" i="19"/>
  <c r="F28" i="21"/>
  <c r="F11" s="1"/>
  <c r="J17" i="24" s="1"/>
  <c r="F13" i="9"/>
  <c r="F53"/>
  <c r="F55" s="1"/>
  <c r="F20" i="6" s="1"/>
  <c r="J21" i="24" s="1"/>
  <c r="D14" i="6"/>
  <c r="E14"/>
  <c r="E82" s="1"/>
  <c r="J16" i="24" l="1"/>
  <c r="J15" s="1"/>
  <c r="G33" i="19"/>
  <c r="G37" s="1"/>
  <c r="G38" s="1"/>
  <c r="G42" i="24"/>
  <c r="G45" s="1"/>
  <c r="G46" s="1"/>
  <c r="C35" i="20"/>
  <c r="F19" i="6"/>
  <c r="F14" s="1"/>
  <c r="D57" i="20"/>
  <c r="E57" s="1"/>
  <c r="F16" i="19"/>
  <c r="D82" i="6"/>
  <c r="F42" i="24" s="1"/>
  <c r="F45" s="1"/>
  <c r="F46" s="1"/>
  <c r="F47" s="1"/>
  <c r="D90" i="6"/>
  <c r="F15" i="19" s="1"/>
  <c r="F34" s="1"/>
  <c r="G16"/>
  <c r="D47" i="24" l="1"/>
  <c r="D48" s="1"/>
  <c r="F48"/>
  <c r="F50" s="1"/>
  <c r="F82" i="6"/>
  <c r="D42" i="20"/>
  <c r="E42" s="1"/>
  <c r="F90" i="6"/>
  <c r="J15" i="19" s="1"/>
  <c r="J34" s="1"/>
  <c r="J16"/>
  <c r="F33"/>
  <c r="F37" s="1"/>
  <c r="F38" s="1"/>
  <c r="D34"/>
  <c r="D40" s="1"/>
  <c r="D39" s="1"/>
  <c r="D50" i="24" l="1"/>
  <c r="J33" i="19"/>
  <c r="J37" s="1"/>
  <c r="J38" s="1"/>
  <c r="F89" i="6" s="1"/>
  <c r="D244" i="20" s="1"/>
  <c r="E244" s="1"/>
  <c r="J42" i="24"/>
  <c r="J45" s="1"/>
  <c r="J46" s="1"/>
  <c r="J47" s="1"/>
  <c r="J48" s="1"/>
  <c r="E47"/>
  <c r="E48" s="1"/>
  <c r="F39" i="19"/>
  <c r="F40" s="1"/>
  <c r="D89" i="6"/>
  <c r="J39" i="19" l="1"/>
  <c r="D35" i="20" s="1"/>
  <c r="E35" s="1"/>
  <c r="H48" i="24"/>
  <c r="E50"/>
  <c r="J51"/>
  <c r="L51"/>
  <c r="J50"/>
  <c r="O51"/>
  <c r="G47"/>
  <c r="E39" i="19"/>
  <c r="E40" s="1"/>
  <c r="F42"/>
  <c r="G39"/>
  <c r="E83" i="6" s="1"/>
  <c r="E90"/>
  <c r="G15" i="19" s="1"/>
  <c r="G34" s="1"/>
  <c r="E34"/>
  <c r="D42"/>
  <c r="J40" l="1"/>
  <c r="J43" s="1"/>
  <c r="H50" i="24"/>
  <c r="H47"/>
  <c r="I47" s="1"/>
  <c r="I48" s="1"/>
  <c r="H51"/>
  <c r="G24" i="19"/>
  <c r="G26" i="24"/>
  <c r="G15" s="1"/>
  <c r="E42" i="19"/>
  <c r="H40"/>
  <c r="H39" s="1"/>
  <c r="I39" s="1"/>
  <c r="I40" s="1"/>
  <c r="J42" l="1"/>
  <c r="L43"/>
  <c r="K39"/>
  <c r="G83" i="6" s="1"/>
  <c r="K24" i="19" s="1"/>
  <c r="M48" i="24"/>
  <c r="I50"/>
  <c r="I51"/>
  <c r="K47"/>
  <c r="H42" i="19"/>
  <c r="H43"/>
  <c r="H34"/>
  <c r="I34" s="1"/>
  <c r="K26" i="24" l="1"/>
  <c r="K15" s="1"/>
  <c r="M50"/>
  <c r="M47"/>
  <c r="N47" s="1"/>
  <c r="N48" s="1"/>
  <c r="M51"/>
  <c r="I42" i="19"/>
  <c r="I43"/>
  <c r="P48" i="24" l="1"/>
  <c r="N50"/>
  <c r="N51"/>
  <c r="P50" l="1"/>
  <c r="P47"/>
  <c r="Q47" s="1"/>
  <c r="Q48" s="1"/>
  <c r="P51"/>
  <c r="Q51" l="1"/>
  <c r="S48"/>
  <c r="Q50"/>
  <c r="S47" l="1"/>
  <c r="T47" s="1"/>
  <c r="T48" s="1"/>
  <c r="S50"/>
  <c r="S51"/>
  <c r="T50" l="1"/>
  <c r="T51"/>
</calcChain>
</file>

<file path=xl/comments1.xml><?xml version="1.0" encoding="utf-8"?>
<comments xmlns="http://schemas.openxmlformats.org/spreadsheetml/2006/main">
  <authors>
    <author>nma</author>
  </authors>
  <commentLis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nma:</t>
        </r>
        <r>
          <rPr>
            <sz val="9"/>
            <color indexed="81"/>
            <rFont val="Tahoma"/>
            <family val="2"/>
            <charset val="204"/>
          </rPr>
          <t xml:space="preserve">
37,45 в социалку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<sst xmlns="http://schemas.openxmlformats.org/spreadsheetml/2006/main" count="2336" uniqueCount="902">
  <si>
    <t>Приложение 1</t>
  </si>
  <si>
    <t>к Методическим указаниям,</t>
  </si>
  <si>
    <t>утвержденным приказом ФСТ России</t>
  </si>
  <si>
    <t>от 27.12.2013 № 1746-э</t>
  </si>
  <si>
    <t>Баланс водоснабжения</t>
  </si>
  <si>
    <t>№ п/п</t>
  </si>
  <si>
    <t>Наименование</t>
  </si>
  <si>
    <t>Единица
измерения</t>
  </si>
  <si>
    <t>план</t>
  </si>
  <si>
    <t>факт</t>
  </si>
  <si>
    <t>ожид</t>
  </si>
  <si>
    <t>Водоподготовка</t>
  </si>
  <si>
    <t>1.1</t>
  </si>
  <si>
    <t>Объем воды из источников водоснабжения:</t>
  </si>
  <si>
    <t>тыс. куб. м</t>
  </si>
  <si>
    <t>1.1.1</t>
  </si>
  <si>
    <t>из поверхностных источников</t>
  </si>
  <si>
    <t>1.1.2</t>
  </si>
  <si>
    <t>из подземных источников</t>
  </si>
  <si>
    <t>1.1.3</t>
  </si>
  <si>
    <t>доочищенная сточная вода для нужд технического водоснабжения</t>
  </si>
  <si>
    <t>1.2</t>
  </si>
  <si>
    <t>Объем воды, прошедшей водоподготовку</t>
  </si>
  <si>
    <t>1.3</t>
  </si>
  <si>
    <t>Объем технической воды, поданной в сеть</t>
  </si>
  <si>
    <t>1.4</t>
  </si>
  <si>
    <t>Объем питьевой воды, поданной в сеть</t>
  </si>
  <si>
    <t>Приготовление горячей воды</t>
  </si>
  <si>
    <t>2.1</t>
  </si>
  <si>
    <t>Объем воды из собственных источников</t>
  </si>
  <si>
    <t>2.2</t>
  </si>
  <si>
    <t>Объем приобретенной питьевой воды</t>
  </si>
  <si>
    <t>2.3</t>
  </si>
  <si>
    <t>Объем горячей воды, поданной в сеть</t>
  </si>
  <si>
    <t>Транспортировка питьевой воды</t>
  </si>
  <si>
    <t>3.1</t>
  </si>
  <si>
    <t>Объем воды, поступившей в сеть:</t>
  </si>
  <si>
    <t>3.1.1</t>
  </si>
  <si>
    <t>из собственных источников</t>
  </si>
  <si>
    <t>3.1.2</t>
  </si>
  <si>
    <t>от других операторов</t>
  </si>
  <si>
    <t>3.1.3</t>
  </si>
  <si>
    <t>получено от других территорий, дифференцированных по тарифу</t>
  </si>
  <si>
    <t>3.2</t>
  </si>
  <si>
    <t>Потери воды</t>
  </si>
  <si>
    <t>3.3</t>
  </si>
  <si>
    <t>Потребление на собственные нужды</t>
  </si>
  <si>
    <t>3.4</t>
  </si>
  <si>
    <t>Объем воды, отпущенной из сети</t>
  </si>
  <si>
    <t>3.5</t>
  </si>
  <si>
    <t>Передано на другие территории, дифференцированные по тарифу</t>
  </si>
  <si>
    <t>Транспортировка технической воды</t>
  </si>
  <si>
    <t>4.1</t>
  </si>
  <si>
    <t>Объем воды, поступившей в сеть</t>
  </si>
  <si>
    <t>4.2</t>
  </si>
  <si>
    <t>4.3</t>
  </si>
  <si>
    <t>4.4</t>
  </si>
  <si>
    <t>Транспортировка горячей воды</t>
  </si>
  <si>
    <t>5.1</t>
  </si>
  <si>
    <t>5.2</t>
  </si>
  <si>
    <t>5.3</t>
  </si>
  <si>
    <t>5.4</t>
  </si>
  <si>
    <t>Отпуск питьевой воды</t>
  </si>
  <si>
    <t>6.1</t>
  </si>
  <si>
    <t>Объем воды, отпущенной абонентам:</t>
  </si>
  <si>
    <t>6.1.1</t>
  </si>
  <si>
    <t>по приборам учета</t>
  </si>
  <si>
    <t>6.1.2</t>
  </si>
  <si>
    <t>по нормативам</t>
  </si>
  <si>
    <t>6.2</t>
  </si>
  <si>
    <t>для приготовления горячей воды</t>
  </si>
  <si>
    <t>6.3</t>
  </si>
  <si>
    <t>при дифференциации тарифов по объему</t>
  </si>
  <si>
    <t>6.3.1</t>
  </si>
  <si>
    <t>в пределах i-го объема</t>
  </si>
  <si>
    <t>6.4</t>
  </si>
  <si>
    <t>По абонентам</t>
  </si>
  <si>
    <t>6.4.1</t>
  </si>
  <si>
    <t>другим организациям, осуществляющим водоснабжение</t>
  </si>
  <si>
    <t>6.4.1.1</t>
  </si>
  <si>
    <t>организация 1</t>
  </si>
  <si>
    <t>6.4.1.2</t>
  </si>
  <si>
    <t>организация 2</t>
  </si>
  <si>
    <t>6.4.1.n</t>
  </si>
  <si>
    <t>организация n</t>
  </si>
  <si>
    <t>6.4.2</t>
  </si>
  <si>
    <t>собственным абонентам</t>
  </si>
  <si>
    <t>Отпуск технической воды</t>
  </si>
  <si>
    <t>7.1</t>
  </si>
  <si>
    <t>Объем воды, отпущенной абонентам</t>
  </si>
  <si>
    <t>7.2</t>
  </si>
  <si>
    <t>7.2.1</t>
  </si>
  <si>
    <t>7.3</t>
  </si>
  <si>
    <t>7.3.1</t>
  </si>
  <si>
    <t>7.3.1.1</t>
  </si>
  <si>
    <t>7.3.1.2</t>
  </si>
  <si>
    <t>7.3.1.n</t>
  </si>
  <si>
    <t>7.3.2</t>
  </si>
  <si>
    <t>Отпуск горячей воды</t>
  </si>
  <si>
    <t>8.1</t>
  </si>
  <si>
    <t>8.2.1</t>
  </si>
  <si>
    <t>8.2.2</t>
  </si>
  <si>
    <t>8.3.1</t>
  </si>
  <si>
    <t>в соответствии с санитарными нормами</t>
  </si>
  <si>
    <t>8.3.2</t>
  </si>
  <si>
    <t>с нарушениями санитарных норм</t>
  </si>
  <si>
    <t>8.3.2.1</t>
  </si>
  <si>
    <t>по температуре</t>
  </si>
  <si>
    <t>8.3.2.2</t>
  </si>
  <si>
    <t>по качеству воды</t>
  </si>
  <si>
    <t>8.4</t>
  </si>
  <si>
    <t>8.4.1</t>
  </si>
  <si>
    <t>8.5</t>
  </si>
  <si>
    <t>8.5.1</t>
  </si>
  <si>
    <t>8.5.1.1</t>
  </si>
  <si>
    <t>8.5.1.2</t>
  </si>
  <si>
    <t>8.5.1.n</t>
  </si>
  <si>
    <t>8.5.2</t>
  </si>
  <si>
    <t>Объем воды, отпускаемой новым абонентам</t>
  </si>
  <si>
    <t>9.1</t>
  </si>
  <si>
    <t>Увеличение отпуска питьевой воды в связи с подключением абонентов</t>
  </si>
  <si>
    <t>9.2</t>
  </si>
  <si>
    <t>Снижение отпуска питьевой воды в связи с прекращением водоснабжения</t>
  </si>
  <si>
    <t>Изменение объема отпуска питьевой воды в связи с изменением нормативов потребления и установкой приборов учета</t>
  </si>
  <si>
    <t>Темп изменения потребления воды</t>
  </si>
  <si>
    <t>%</t>
  </si>
  <si>
    <t>1.2.1</t>
  </si>
  <si>
    <t>1.2.2</t>
  </si>
  <si>
    <t>1.2.2.1</t>
  </si>
  <si>
    <t>1.2.2.2</t>
  </si>
  <si>
    <t>1.2.3</t>
  </si>
  <si>
    <t>1.2.4</t>
  </si>
  <si>
    <t>1.2.5</t>
  </si>
  <si>
    <t>1.4.1</t>
  </si>
  <si>
    <t>1.4.2</t>
  </si>
  <si>
    <t>1.5</t>
  </si>
  <si>
    <t>Приложение 2</t>
  </si>
  <si>
    <t>Единица измерений</t>
  </si>
  <si>
    <t>Производственные расходы</t>
  </si>
  <si>
    <t>тыс. руб.</t>
  </si>
  <si>
    <t>Расходы на приобретение сырья и материалов и их хранение</t>
  </si>
  <si>
    <t>Реагенты</t>
  </si>
  <si>
    <t>Горюче-смазочные материалы</t>
  </si>
  <si>
    <t>Материалы и малоценные основные средства</t>
  </si>
  <si>
    <t>Расходы на энергетические ресурсы и холодную воду</t>
  </si>
  <si>
    <t>электроэнергия</t>
  </si>
  <si>
    <t>теплоэнергия</t>
  </si>
  <si>
    <t>теплоноситель</t>
  </si>
  <si>
    <t>топливо</t>
  </si>
  <si>
    <t>холодная вода</t>
  </si>
  <si>
    <t>Расходы на оплату труда и отчисления на социальные нужды основного производственного персонала, в том числе налоги и сборы:</t>
  </si>
  <si>
    <t>Расходы на оплату труда производственного персонала</t>
  </si>
  <si>
    <t>Отчисления на социальные нужды производственного персонала, в том числе налоги и сборы</t>
  </si>
  <si>
    <t>Расходы на уплату процентов по займам и кредитам</t>
  </si>
  <si>
    <t>1.6</t>
  </si>
  <si>
    <t>Общехозяйственные расходы</t>
  </si>
  <si>
    <t>1.7</t>
  </si>
  <si>
    <t>Прочие производственные расходы</t>
  </si>
  <si>
    <t>1.7.1</t>
  </si>
  <si>
    <t>Услуги по обращению с осадком сточных вод</t>
  </si>
  <si>
    <t>1.7.2</t>
  </si>
  <si>
    <t>Расходы на амортизацию автотранспорта</t>
  </si>
  <si>
    <t>1.7.3</t>
  </si>
  <si>
    <t>Контроль качества воды и сточных вод</t>
  </si>
  <si>
    <t>1.7.4</t>
  </si>
  <si>
    <t>Расходы на аварийно-диспетчерское обслуживание</t>
  </si>
  <si>
    <t>Ремонтные расходы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</si>
  <si>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</si>
  <si>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Расходы на оплату труда и отчисления на социальные нужды ремонтного персонала, в том числе налоги и сборы</t>
  </si>
  <si>
    <t>2.3.1</t>
  </si>
  <si>
    <t>Расходы на оплату труда ремонтного персонала</t>
  </si>
  <si>
    <t>2.3.2</t>
  </si>
  <si>
    <t>Отчисления на социальные нужды ремонтного персонала, в том числе налоги и сборы</t>
  </si>
  <si>
    <t>Административные расходы</t>
  </si>
  <si>
    <t>Расходы на оплату работ и услуг, выполняемых сторонними организациями</t>
  </si>
  <si>
    <t>услуги связи и интернет</t>
  </si>
  <si>
    <t>юридические услуги</t>
  </si>
  <si>
    <t>аудиторские услуги</t>
  </si>
  <si>
    <t>3.1.4</t>
  </si>
  <si>
    <t>консультационные услуги</t>
  </si>
  <si>
    <t>3.1.5</t>
  </si>
  <si>
    <t>услуги по вневедомственной охране объектов и территорий</t>
  </si>
  <si>
    <t>3.1.6</t>
  </si>
  <si>
    <t>информационные услуги</t>
  </si>
  <si>
    <t>Расходы на оплату труда и отчисления на социальные нужды административно-управленческого персонала, в том числе налоги и сборы</t>
  </si>
  <si>
    <t>3.2.1</t>
  </si>
  <si>
    <t>Расходы на оплату труда административно-управленческого персонала</t>
  </si>
  <si>
    <t>3.2.2</t>
  </si>
  <si>
    <t>Отчисления на социальные нужды административно-управленческого персонала, в том числе налоги и сборы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</si>
  <si>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</si>
  <si>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Служебные командировки</t>
  </si>
  <si>
    <t>Обучение персонала</t>
  </si>
  <si>
    <t>3.6</t>
  </si>
  <si>
    <t>3.7</t>
  </si>
  <si>
    <t>Прочие административные расходы</t>
  </si>
  <si>
    <t>3.7.1</t>
  </si>
  <si>
    <t>Расходы на амортизацию непроизводственных активов</t>
  </si>
  <si>
    <t>3.7.2</t>
  </si>
  <si>
    <t>Расходы по охране объектов и территорий</t>
  </si>
  <si>
    <t>Сбытовые расходы гарантирующих организаций</t>
  </si>
  <si>
    <t>Расходы по сомнительным долгам, в размере не более 2% НВВ</t>
  </si>
  <si>
    <t>Амортизация</t>
  </si>
  <si>
    <t>Расходы на арендную плату, лизинговые платежи, концессионную плату</t>
  </si>
  <si>
    <t>Аренда имущества</t>
  </si>
  <si>
    <t>Концессионная плата</t>
  </si>
  <si>
    <t>Лизинговые платежи</t>
  </si>
  <si>
    <t>Аренда земельных участков</t>
  </si>
  <si>
    <t>Расходы, связанные с уплатой налогов и сборов</t>
  </si>
  <si>
    <t>Налог на прибыль</t>
  </si>
  <si>
    <t>Налог на имущество организаций</t>
  </si>
  <si>
    <t>Плата за негативное воздействие на окружающую среду</t>
  </si>
  <si>
    <t>7.4</t>
  </si>
  <si>
    <t>Водный налог и плата за пользование водным объектом</t>
  </si>
  <si>
    <t>7.5</t>
  </si>
  <si>
    <t>Земельный налог</t>
  </si>
  <si>
    <t>7.6</t>
  </si>
  <si>
    <t>Транспортный налог</t>
  </si>
  <si>
    <t>7.7</t>
  </si>
  <si>
    <t>Прочие налоги и сборы, за исключением налогов и сборов с фонда оплаты труда, учитываемых в составе производственных, ремонтных и административных расходов</t>
  </si>
  <si>
    <t>Нормативная прибыль</t>
  </si>
  <si>
    <t>Средства на возврат займов и кредитов и процентов по ним</t>
  </si>
  <si>
    <t>8.2</t>
  </si>
  <si>
    <t>Расходы на капитальные вложения</t>
  </si>
  <si>
    <t>8.3</t>
  </si>
  <si>
    <t>Расходы на социальные нужды, предусмотренные коллективными договорами, в соответствии с подпунктом 3 пункта 30 Методических указаний</t>
  </si>
  <si>
    <t>Другие расходы, не учитываемые в соответствии с Налоговым кодексом Российской Федерации при определении налоговой базы налога на прибыль</t>
  </si>
  <si>
    <t>Величина нормативной прибыли, определенная в соответствии с пунктом 31 настоящих Методических указаний</t>
  </si>
  <si>
    <t>Итого НВВ</t>
  </si>
  <si>
    <t>Приложение 2.1</t>
  </si>
  <si>
    <t>Расходы на сырье и материалы</t>
  </si>
  <si>
    <t>Единица
измерений</t>
  </si>
  <si>
    <t>Темп роста, текущий (7) /
истекший (5),
%*</t>
  </si>
  <si>
    <t>Темп роста, очередной (9) /
текущий (7),
%*</t>
  </si>
  <si>
    <t>Приложение 2.1.1</t>
  </si>
  <si>
    <t>№
п/п</t>
  </si>
  <si>
    <t>Вид реагентов 1</t>
  </si>
  <si>
    <t>Расход (ед. изм.)</t>
  </si>
  <si>
    <t>т</t>
  </si>
  <si>
    <t>Цена за тонну</t>
  </si>
  <si>
    <t>руб.</t>
  </si>
  <si>
    <t>Суммарные затраты</t>
  </si>
  <si>
    <t>1.n</t>
  </si>
  <si>
    <t>Вид реагентов n</t>
  </si>
  <si>
    <t>1.n+1</t>
  </si>
  <si>
    <t>Итого:</t>
  </si>
  <si>
    <t>Расходы на горюче-смазочные материалы, превышающие 5 процентов общей величины расходов на сырье и материалы</t>
  </si>
  <si>
    <t>Вид ГСМ 1</t>
  </si>
  <si>
    <t>2.1.1</t>
  </si>
  <si>
    <t>2.1.2</t>
  </si>
  <si>
    <t>Цена за единицу</t>
  </si>
  <si>
    <t>2.1.3</t>
  </si>
  <si>
    <t>2.n</t>
  </si>
  <si>
    <t>Вид ГСМ n</t>
  </si>
  <si>
    <t>Расходы на материалы и малоценные основные средства, превышающие 5 процентов общей величины расходов на сырье и материалы</t>
  </si>
  <si>
    <t>Вид материалов и малоценных основных средств 1</t>
  </si>
  <si>
    <t>3.n</t>
  </si>
  <si>
    <t>Вид материалов и малоценных основных средств n</t>
  </si>
  <si>
    <t>Приложение 2.1.2</t>
  </si>
  <si>
    <t>Расходы на приобретение электрической энергии</t>
  </si>
  <si>
    <t>Единица измерения</t>
  </si>
  <si>
    <t>А</t>
  </si>
  <si>
    <t>Поставщик</t>
  </si>
  <si>
    <t>Объем покупной энергии</t>
  </si>
  <si>
    <t>Объем покупной энергии
по одноставочному тарифу</t>
  </si>
  <si>
    <t>низкое напряжение</t>
  </si>
  <si>
    <t>среднее напряжение 1</t>
  </si>
  <si>
    <t>среднее напряжение 2</t>
  </si>
  <si>
    <t>1.1.4</t>
  </si>
  <si>
    <t>высокое напряжение</t>
  </si>
  <si>
    <t>1.1.5</t>
  </si>
  <si>
    <t>Без разбивки по напряжению</t>
  </si>
  <si>
    <t>Объем покупной электроэнергии по двухставочному тарифу</t>
  </si>
  <si>
    <t>Мощность</t>
  </si>
  <si>
    <t>МВт в мес.</t>
  </si>
  <si>
    <t>1.2.1.1</t>
  </si>
  <si>
    <t>1.2.1.2</t>
  </si>
  <si>
    <t>1.2.1.3</t>
  </si>
  <si>
    <t>1.3.1.4</t>
  </si>
  <si>
    <t>1.3.1.5</t>
  </si>
  <si>
    <t>генерация напряжения</t>
  </si>
  <si>
    <t>Активная электроэнергия</t>
  </si>
  <si>
    <t>1.2.2.3</t>
  </si>
  <si>
    <t>1.2.2.4</t>
  </si>
  <si>
    <t>1.2.2.5</t>
  </si>
  <si>
    <t>Тариф на электроэнергию и мощность</t>
  </si>
  <si>
    <t>по одноставочному тарифу</t>
  </si>
  <si>
    <t>руб./кВт-ч</t>
  </si>
  <si>
    <t>2.1.4</t>
  </si>
  <si>
    <t>2.1.5</t>
  </si>
  <si>
    <t>Тариф на активную электроэнергию без разбивки по напряжению</t>
  </si>
  <si>
    <t>2.1.6</t>
  </si>
  <si>
    <t>Средний одноставочный тариф на электрическую энергию</t>
  </si>
  <si>
    <t>по двухставочному тарифу</t>
  </si>
  <si>
    <t>2.2.1</t>
  </si>
  <si>
    <t>ставка за мощность</t>
  </si>
  <si>
    <t>руб./МВт в мес.</t>
  </si>
  <si>
    <t>2.2.1.1</t>
  </si>
  <si>
    <t>2.2.1.2</t>
  </si>
  <si>
    <t>2.2.1.3</t>
  </si>
  <si>
    <t>2.2.1.4</t>
  </si>
  <si>
    <t>2.2.1.5</t>
  </si>
  <si>
    <t>2.2.2</t>
  </si>
  <si>
    <t>Тариф на электроэнергию по двухставочному тарифу</t>
  </si>
  <si>
    <t>2.2.2.1</t>
  </si>
  <si>
    <t>2.2.2.2</t>
  </si>
  <si>
    <t>2.2.2.3</t>
  </si>
  <si>
    <t>2.2.2.4</t>
  </si>
  <si>
    <t>2.2.2.5</t>
  </si>
  <si>
    <t>Затраты на покупку энергии</t>
  </si>
  <si>
    <t>Затраты на покупку мощности</t>
  </si>
  <si>
    <t>Затраты на электроэнергию всего</t>
  </si>
  <si>
    <t>B</t>
  </si>
  <si>
    <t>N</t>
  </si>
  <si>
    <t>Приложение 2.1.3</t>
  </si>
  <si>
    <t>Расходы на приобретение тепловой энергии</t>
  </si>
  <si>
    <t>тыс. Гкал</t>
  </si>
  <si>
    <t>Гкал/ч</t>
  </si>
  <si>
    <t>Ставка за энергию</t>
  </si>
  <si>
    <t>руб./Гкал</t>
  </si>
  <si>
    <t>Ставка за мощность</t>
  </si>
  <si>
    <t>тыс. руб./Гкал/ч</t>
  </si>
  <si>
    <t>Затраты на теплоэнергию всего</t>
  </si>
  <si>
    <t>Приложение 2.1.4</t>
  </si>
  <si>
    <t>Расходы на приобретение теплоносителя</t>
  </si>
  <si>
    <t>Объем теплоносителя</t>
  </si>
  <si>
    <t>Цена теплоносителя</t>
  </si>
  <si>
    <t>руб./куб. м</t>
  </si>
  <si>
    <t>Затраты на теплоноситель</t>
  </si>
  <si>
    <t>Приложение 2.1.5</t>
  </si>
  <si>
    <t>Расходы на приобретение топлива</t>
  </si>
  <si>
    <t>Уголь</t>
  </si>
  <si>
    <t>Количество (объем) топлива</t>
  </si>
  <si>
    <t>Цена топлива</t>
  </si>
  <si>
    <t>Затраты на топливо</t>
  </si>
  <si>
    <t>Газ</t>
  </si>
  <si>
    <t>Мазут</t>
  </si>
  <si>
    <t>Приложение 2.1.6</t>
  </si>
  <si>
    <t>Расходы на приобретение холодной воды</t>
  </si>
  <si>
    <t>Объем холодной воды</t>
  </si>
  <si>
    <t>Тариф на холодную воду</t>
  </si>
  <si>
    <t>Затраты на холодную воду</t>
  </si>
  <si>
    <t>Приложение 2.2</t>
  </si>
  <si>
    <t>Расходы на оплату труда в целом по регулируемым видам деятельности</t>
  </si>
  <si>
    <t>Производственный персонал</t>
  </si>
  <si>
    <t>Численность (среднесписочная), принятая для расчета</t>
  </si>
  <si>
    <t>чел.</t>
  </si>
  <si>
    <t>Средняя оплата труда</t>
  </si>
  <si>
    <t>Тарифная ставка рабочего 1 разряда</t>
  </si>
  <si>
    <t>Индекс роста номинальной заработной платы</t>
  </si>
  <si>
    <t>Тарифная ставка рабочего 1 разряда с учетом дефлятора</t>
  </si>
  <si>
    <t>2.4</t>
  </si>
  <si>
    <t>Средний тарифный коэффициент</t>
  </si>
  <si>
    <t>2.5</t>
  </si>
  <si>
    <t>Среднемесячная тарифная ставка</t>
  </si>
  <si>
    <t>2.6</t>
  </si>
  <si>
    <t>Минимальный размер оплаты труда по отраслевому тарифному соглашению</t>
  </si>
  <si>
    <t>2.7</t>
  </si>
  <si>
    <t>Выплаты, связанные с режимом работы и условиями труда на 1 работника в месяц</t>
  </si>
  <si>
    <t>2.7.1</t>
  </si>
  <si>
    <t>Процент</t>
  </si>
  <si>
    <t>2.7.2</t>
  </si>
  <si>
    <t>Сумма выплат</t>
  </si>
  <si>
    <t>2.8</t>
  </si>
  <si>
    <t>Текущее премирование</t>
  </si>
  <si>
    <t>2.8.1</t>
  </si>
  <si>
    <t>процент</t>
  </si>
  <si>
    <t>2.8.2</t>
  </si>
  <si>
    <t>сумма выплат</t>
  </si>
  <si>
    <t>2.9</t>
  </si>
  <si>
    <t>Доп. премирование, включая вознаграждение за выслугу лет</t>
  </si>
  <si>
    <t>2.9.1</t>
  </si>
  <si>
    <t>2.9.2</t>
  </si>
  <si>
    <t>2.9.3</t>
  </si>
  <si>
    <t>прочее</t>
  </si>
  <si>
    <t>2.9.4</t>
  </si>
  <si>
    <t>северные надбавки</t>
  </si>
  <si>
    <t>2.10</t>
  </si>
  <si>
    <t>ИТОГО среднемесячная оплата труда на 1 работника</t>
  </si>
  <si>
    <t>2.11</t>
  </si>
  <si>
    <t>Фонд оплаты труда</t>
  </si>
  <si>
    <t>Расчет средств на оплату труда (прибыль)</t>
  </si>
  <si>
    <t>Льготный проезд к месту отдыха</t>
  </si>
  <si>
    <t>Компенсационные и социальные выплаты</t>
  </si>
  <si>
    <t>ИТОГО средств на оплату труда</t>
  </si>
  <si>
    <t>Страховые взносы</t>
  </si>
  <si>
    <t>Ремонтный персонал</t>
  </si>
  <si>
    <t>ИТОГО средств на оплату труда ремонтного персонала</t>
  </si>
  <si>
    <t>Административный персонал</t>
  </si>
  <si>
    <t>Минимальный размер оплаты труда по ОТС</t>
  </si>
  <si>
    <t>ИТОГО средств на оплату труда административного персонала</t>
  </si>
  <si>
    <r>
      <t>_____</t>
    </r>
    <r>
      <rPr>
        <sz val="10"/>
        <rFont val="Times New Roman"/>
        <family val="1"/>
        <charset val="204"/>
      </rPr>
      <t>Примечание: Заполняется на основании данных, определенных в соответствии с пунктом 16 настоящих Методических указаний.</t>
    </r>
  </si>
  <si>
    <r>
      <t>_____</t>
    </r>
    <r>
      <rPr>
        <sz val="10"/>
        <rFont val="Times New Roman"/>
        <family val="1"/>
        <charset val="204"/>
      </rPr>
      <t>*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Постановление Правительства Российской Федерации от 3 ноября 1994 г. № 1206 (Собрание законодательства Российской Федерации, 1994, № 29, ст. 3035; 2003, № 33, ст. 3269; 2006, № 33, ст. 3633; 2012, № 22, ст. 2867; 2013, № 13, ст. 1559; 2013, № 22, ст. 2809) (далее - Постановление Правительства Российской Федерации от 03.11.1994 № 1206).</t>
    </r>
  </si>
  <si>
    <t>Приложение 2.2.1</t>
  </si>
  <si>
    <t>Расходы на оплату труда в разрезе регулируемых видов деятельности</t>
  </si>
  <si>
    <t>Регулируемый вид деятельности n</t>
  </si>
  <si>
    <t>Приложение 2.3</t>
  </si>
  <si>
    <t>Первоначальная (восстановительная) стоимость на начало периода</t>
  </si>
  <si>
    <t>Здания</t>
  </si>
  <si>
    <t>Сооружения и передаточные устройства</t>
  </si>
  <si>
    <t>Машины и оборудование</t>
  </si>
  <si>
    <t>Транспорт</t>
  </si>
  <si>
    <t>Прочее</t>
  </si>
  <si>
    <t>Ввод основных фондов</t>
  </si>
  <si>
    <t>Выбытие основных фондов</t>
  </si>
  <si>
    <t>Первоначальная (восстановительная) стоимость на конец периода</t>
  </si>
  <si>
    <t>4.5</t>
  </si>
  <si>
    <t>Среднегодовая стоимость</t>
  </si>
  <si>
    <t>5.5</t>
  </si>
  <si>
    <t>Средняя норма амортизационных отчислений</t>
  </si>
  <si>
    <t>6.5</t>
  </si>
  <si>
    <t>Сумма амортизационных отчислений</t>
  </si>
  <si>
    <t>Переоценка на 31.12.XX</t>
  </si>
  <si>
    <t>Приложение 2.4</t>
  </si>
  <si>
    <t>Источники финансирования капитальных вложений</t>
  </si>
  <si>
    <t>Объем капитальных вложений</t>
  </si>
  <si>
    <t>на забор и подъем воды</t>
  </si>
  <si>
    <t>на водоподготовку</t>
  </si>
  <si>
    <t>на транспортировку воды</t>
  </si>
  <si>
    <t>на транспортировку сточных вод</t>
  </si>
  <si>
    <t>на очистку сточных вод</t>
  </si>
  <si>
    <t>на обращение с осадком сточных вод</t>
  </si>
  <si>
    <t>Финансирование капитальных вложений</t>
  </si>
  <si>
    <t>переоценка основных средств</t>
  </si>
  <si>
    <t>Прибыль</t>
  </si>
  <si>
    <t>дополнительные доходы</t>
  </si>
  <si>
    <t>Займы и кредиты</t>
  </si>
  <si>
    <t>Бюджетные средства</t>
  </si>
  <si>
    <t>2.4.1</t>
  </si>
  <si>
    <t>федерального бюджета</t>
  </si>
  <si>
    <t>2.4.2</t>
  </si>
  <si>
    <t>регионального бюджета</t>
  </si>
  <si>
    <t>2.4.3</t>
  </si>
  <si>
    <t>местного бюджета</t>
  </si>
  <si>
    <t>Плата за подключение</t>
  </si>
  <si>
    <t>Учтено при установлении тарифов</t>
  </si>
  <si>
    <t>Введено в эксплуатацию</t>
  </si>
  <si>
    <t>Приложение 3</t>
  </si>
  <si>
    <t>Индексы</t>
  </si>
  <si>
    <t>4-й год</t>
  </si>
  <si>
    <t>5-й год</t>
  </si>
  <si>
    <t>Индекс потребительских цен</t>
  </si>
  <si>
    <t>-</t>
  </si>
  <si>
    <t>Индекс цен на электрическую энергию</t>
  </si>
  <si>
    <t>Цена электрической энергии</t>
  </si>
  <si>
    <t>Одноставочный тариф</t>
  </si>
  <si>
    <t>3.1.1.1</t>
  </si>
  <si>
    <t>руб./тыс. кВт-ч</t>
  </si>
  <si>
    <t>3.1.1.2</t>
  </si>
  <si>
    <t>3.1.1.3</t>
  </si>
  <si>
    <t>3.1.1.4</t>
  </si>
  <si>
    <t>3.1.1.5</t>
  </si>
  <si>
    <t>без разбивки по напряжению</t>
  </si>
  <si>
    <t>Двуставочный тариф</t>
  </si>
  <si>
    <t>3.1.2.1</t>
  </si>
  <si>
    <t>Тариф на активную электроэнергию при двухставочном тарифе</t>
  </si>
  <si>
    <t>3.1.2.1.1</t>
  </si>
  <si>
    <t>3.1.2.1.2</t>
  </si>
  <si>
    <t>3.1.2.1.3</t>
  </si>
  <si>
    <t>3.1.2.1.4</t>
  </si>
  <si>
    <t>3.1.2.1.5</t>
  </si>
  <si>
    <t>3.1.2.2</t>
  </si>
  <si>
    <t>Цена на мощность</t>
  </si>
  <si>
    <t>3.1.2.2.1</t>
  </si>
  <si>
    <t>3.1.2.2.2</t>
  </si>
  <si>
    <t>3.1.2.2.3</t>
  </si>
  <si>
    <t>3.1.2.2.4</t>
  </si>
  <si>
    <t>3.1.2.2.5</t>
  </si>
  <si>
    <t>Индекс цен на покупную воду</t>
  </si>
  <si>
    <t>питьевую воду</t>
  </si>
  <si>
    <t>техническую воду</t>
  </si>
  <si>
    <t>горячую воду</t>
  </si>
  <si>
    <t>5</t>
  </si>
  <si>
    <t>Индекс цен на тепловую энергию</t>
  </si>
  <si>
    <t>Цена тепловой энергии</t>
  </si>
  <si>
    <t>6</t>
  </si>
  <si>
    <t>Индекс цен на тепловую мощность</t>
  </si>
  <si>
    <t>Цена тепловой мощности</t>
  </si>
  <si>
    <t>7</t>
  </si>
  <si>
    <t>Индекс цен на теплоноситель</t>
  </si>
  <si>
    <t>Цена на теплоноситель</t>
  </si>
  <si>
    <t>8</t>
  </si>
  <si>
    <t>Индекс цен на топливо</t>
  </si>
  <si>
    <t>вид топлива 1</t>
  </si>
  <si>
    <t>8.n</t>
  </si>
  <si>
    <t>вид топлива n</t>
  </si>
  <si>
    <t>Приложение 4</t>
  </si>
  <si>
    <t>Расчет тарифа методом экономически обоснованных расходов (затрат)</t>
  </si>
  <si>
    <t>1</t>
  </si>
  <si>
    <t>Необходимая валовая выручка</t>
  </si>
  <si>
    <t>Сбытовые расходы</t>
  </si>
  <si>
    <t>Арендная и концессионная плата, лизинговые платежи</t>
  </si>
  <si>
    <t>Налоги и сборы</t>
  </si>
  <si>
    <t>1.8</t>
  </si>
  <si>
    <t>2</t>
  </si>
  <si>
    <t>Недополученные доходы/расходы прошлых периодов</t>
  </si>
  <si>
    <t>Экономически обоснованные расходы, не учтенные органом регулирования тарифов при установлении тарифов на ее товары (работы, услуги) в прошлом периоде</t>
  </si>
  <si>
    <t>Недополученные доходы прошлых периодов регулирования</t>
  </si>
  <si>
    <t>Расходы, связанные с обслуживанием заемных средств и собственных средств, направляемых на покрытие недостатка средств</t>
  </si>
  <si>
    <t>3</t>
  </si>
  <si>
    <t>4</t>
  </si>
  <si>
    <t>Темп роста тарифа</t>
  </si>
  <si>
    <t>Расходы на оплату работ и услуг, выполняемых сторонними организациями и индивидуальными предпринимателями, связанные с эксплуатацией централизованных систем, либо объектов в составе таких систем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</si>
  <si>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</si>
  <si>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Страхование производственных объектов</t>
  </si>
  <si>
    <t>Амортизация основных средств и нематериальных активов, относимых к объектам централизованной системы водоснабжения и водоотведения</t>
  </si>
  <si>
    <t>По постановлению Правительства Российской Федерации от 03.11.1994 № 1206 *</t>
  </si>
  <si>
    <t>Объем водоснабжения</t>
  </si>
  <si>
    <t>Объём реализации всего:</t>
  </si>
  <si>
    <t>Водоснабжение</t>
  </si>
  <si>
    <t>бюджетным потребителям</t>
  </si>
  <si>
    <t>населению</t>
  </si>
  <si>
    <t>прочим потребителям</t>
  </si>
  <si>
    <t>Цеховые расходы, в т.ч.</t>
  </si>
  <si>
    <t xml:space="preserve">расходы на оплату труда </t>
  </si>
  <si>
    <t>отчисления на социальные нужды</t>
  </si>
  <si>
    <t>электроэнергия (отопление, освещение)</t>
  </si>
  <si>
    <t>Цеховые расходы</t>
  </si>
  <si>
    <t>проект организации</t>
  </si>
  <si>
    <t>с 01.01</t>
  </si>
  <si>
    <t>с 01.07</t>
  </si>
  <si>
    <t>НДС</t>
  </si>
  <si>
    <t>Себестоимость</t>
  </si>
  <si>
    <t>Объём добычи воды, м3</t>
  </si>
  <si>
    <t>Объём покупной воды, м3</t>
  </si>
  <si>
    <t xml:space="preserve">Тариф на покупную воду, руб/м3 </t>
  </si>
  <si>
    <t xml:space="preserve">Удельный расход э/э,  кВтч/м3 </t>
  </si>
  <si>
    <t>Скважины, шт</t>
  </si>
  <si>
    <t>Глубина скважин, м</t>
  </si>
  <si>
    <t>Поверхностные водозаборы, шт</t>
  </si>
  <si>
    <t>Башни, шт</t>
  </si>
  <si>
    <t>Насосные станции 2 подъёма, шт</t>
  </si>
  <si>
    <t>Сети, км</t>
  </si>
  <si>
    <t>Численность фактическая, чел</t>
  </si>
  <si>
    <t>Численность нормативная, чел</t>
  </si>
  <si>
    <t>Численность ОПР, принятая для расчёта тарифа</t>
  </si>
  <si>
    <t>Заработная плата ОПР, руб. в мес.</t>
  </si>
  <si>
    <t>Форма налогообложения</t>
  </si>
  <si>
    <t>Отношение к ОС  (системе водоснабжения)</t>
  </si>
  <si>
    <t>Лицензия на водопользование</t>
  </si>
  <si>
    <t>операт управл</t>
  </si>
  <si>
    <t>НОВ 02331 ВЭ</t>
  </si>
  <si>
    <t>УСНО (дох-расх)</t>
  </si>
  <si>
    <t>ОАО Новосибирскэнергосбыт</t>
  </si>
  <si>
    <t>тыс. кВт-ч</t>
  </si>
  <si>
    <t>Цеховый персонал</t>
  </si>
  <si>
    <t>проект предприятия</t>
  </si>
  <si>
    <t>расчет департамента</t>
  </si>
  <si>
    <t>Таблица 1</t>
  </si>
  <si>
    <t>Потребитель</t>
  </si>
  <si>
    <t>Норматив, м3/чел в мес</t>
  </si>
  <si>
    <t>Кол-во на 2015</t>
  </si>
  <si>
    <t>Объём в год, м3</t>
  </si>
  <si>
    <t xml:space="preserve">Население </t>
  </si>
  <si>
    <t>колонки</t>
  </si>
  <si>
    <t>водопр, канализ</t>
  </si>
  <si>
    <t>водопр, канализ, туалет</t>
  </si>
  <si>
    <t>водопр, канализ, туалет, ванна</t>
  </si>
  <si>
    <t>ПУ</t>
  </si>
  <si>
    <t>Бюджет</t>
  </si>
  <si>
    <t>Прочие потребители</t>
  </si>
  <si>
    <t>Скот</t>
  </si>
  <si>
    <t>КРС</t>
  </si>
  <si>
    <t>Молодняк КРС</t>
  </si>
  <si>
    <t>Свиньи</t>
  </si>
  <si>
    <t>Овцы</t>
  </si>
  <si>
    <t>Лошади</t>
  </si>
  <si>
    <t>Полив</t>
  </si>
  <si>
    <t>ИТОГО прочие</t>
  </si>
  <si>
    <t>Больница</t>
  </si>
  <si>
    <t>Школа В-коен</t>
  </si>
  <si>
    <t>Школа Михайловка</t>
  </si>
  <si>
    <t>Клуб В-коен</t>
  </si>
  <si>
    <t>Администрация с/с</t>
  </si>
  <si>
    <t>Д.сад</t>
  </si>
  <si>
    <t>Клуб Михайловка</t>
  </si>
  <si>
    <t>ПТПО</t>
  </si>
  <si>
    <t>Почта</t>
  </si>
  <si>
    <t>ИП Нефедова</t>
  </si>
  <si>
    <t>ОАО РЭС</t>
  </si>
  <si>
    <t>Котельная</t>
  </si>
  <si>
    <t>Уровень потерь</t>
  </si>
  <si>
    <t>Таблица 2</t>
  </si>
  <si>
    <t>Смета расходов по водоснабжению</t>
  </si>
  <si>
    <t>Таблица 3</t>
  </si>
  <si>
    <t>всего</t>
  </si>
  <si>
    <t>Расчётная предпринимательская прибыль</t>
  </si>
  <si>
    <t>Экономически не обоснованные доходы/расходы в прошлом периоде</t>
  </si>
  <si>
    <t>Экономически не обоснованные доходы в прошлом периоде</t>
  </si>
  <si>
    <t>Экономически не обоснованные расходы в прошлом периоде</t>
  </si>
  <si>
    <t>в т.ч. реализация сторонним потребителям</t>
  </si>
  <si>
    <t>Удельная себестоимость</t>
  </si>
  <si>
    <t>Себестоимость водоснабжения сторонних потребителей</t>
  </si>
  <si>
    <r>
      <t xml:space="preserve">Итого НВВ </t>
    </r>
    <r>
      <rPr>
        <b/>
        <i/>
        <sz val="11"/>
        <rFont val="Times New Roman"/>
        <family val="1"/>
        <charset val="204"/>
      </rPr>
      <t>(для сторонних потребителей, с учётом недополученных доходов/расходов и экономически не обоснованных расходов прошлых периодов)</t>
    </r>
  </si>
  <si>
    <t>Тариф на водоснабжение (без НДС)</t>
  </si>
  <si>
    <t>Тариф на водоснабжение (с НДС)</t>
  </si>
  <si>
    <t>17 аварий</t>
  </si>
  <si>
    <t>МКП Верх-Коёнского сельсовета "ЖКХ "Коёнское" Искитимский район</t>
  </si>
  <si>
    <t>Приложение__________</t>
  </si>
  <si>
    <t>Доклад</t>
  </si>
  <si>
    <t>Экспертное заключение</t>
  </si>
  <si>
    <t>1.</t>
  </si>
  <si>
    <t>Наименование и местоположение регулируемой организации</t>
  </si>
  <si>
    <t>2.</t>
  </si>
  <si>
    <t>Основание для рассмотрения дела об установлении тарифа</t>
  </si>
  <si>
    <t>выбор</t>
  </si>
  <si>
    <t>3.</t>
  </si>
  <si>
    <t>Нормативные правовые акты, в соответствии с которыми производится рассмотрение дела</t>
  </si>
  <si>
    <t xml:space="preserve">Федеральный закон от 07.12.2011 №416-ФЗ «О водоснабжении и водоотведении»; </t>
  </si>
  <si>
    <t xml:space="preserve">Основы ценообразования в сфере водоснабжения и водоотведения (далее - Основы) и Правила регулирования тарифов в сфере водоснабжения и водоотведения (далее - Правила 406), утверждённые Постановлением Правительства РФ от 13.05.2013 №406 «О государственном регулировании тарифов в сфере водоснабжения и водоотведения»;  </t>
  </si>
  <si>
    <t>Методические указания по расчету регулируемых тарифов в сфере водоснабжения и водоотведения (далее - Методические указания), утверждённые Приказом ФСТ России от 27.12.2013 №1746-э;</t>
  </si>
  <si>
    <t>Правила разработки, утверждения и корректировки производственных программ организаций, осуществляющих горячее водоснабжение, холодное водоснабжение и (или) водоотведение (далее - Правила 641), утверждённые Постановлением Правительства РФ от 29.07.2013 №641.</t>
  </si>
  <si>
    <t>4.</t>
  </si>
  <si>
    <t>Предложения департамента по выбору метода расчёта тарифа</t>
  </si>
  <si>
    <t>экономически обоснованных расходов</t>
  </si>
  <si>
    <t>индексации</t>
  </si>
  <si>
    <t>сравнения аналогов</t>
  </si>
  <si>
    <t>доходности инвестированного капитала</t>
  </si>
  <si>
    <t>Частная</t>
  </si>
  <si>
    <t>Муниципальная</t>
  </si>
  <si>
    <t xml:space="preserve">Государственная </t>
  </si>
  <si>
    <t>5.</t>
  </si>
  <si>
    <t>Основные средства для осуществления регулируемой деятельности</t>
  </si>
  <si>
    <t>Собственные</t>
  </si>
  <si>
    <t>Оперативное управление</t>
  </si>
  <si>
    <t>Хозяйственное ведение</t>
  </si>
  <si>
    <t>Аренда</t>
  </si>
  <si>
    <t>УСНО (доходы)</t>
  </si>
  <si>
    <t>УСНО (доходы - расходы)</t>
  </si>
  <si>
    <t>ОСНО</t>
  </si>
  <si>
    <t>ЕСХН</t>
  </si>
  <si>
    <t>6.</t>
  </si>
  <si>
    <t>Форма собственности основных средств</t>
  </si>
  <si>
    <t>7.</t>
  </si>
  <si>
    <t>Отношение организации к основным средствам</t>
  </si>
  <si>
    <t>8.</t>
  </si>
  <si>
    <t>Система налогообложения</t>
  </si>
  <si>
    <t>9.</t>
  </si>
  <si>
    <r>
      <t>Объём оказываемых услуг, тыс. м</t>
    </r>
    <r>
      <rPr>
        <b/>
        <vertAlign val="superscript"/>
        <sz val="12"/>
        <color theme="1"/>
        <rFont val="Times New Roman"/>
        <family val="1"/>
        <charset val="204"/>
      </rPr>
      <t>3</t>
    </r>
  </si>
  <si>
    <t>Предложение организации</t>
  </si>
  <si>
    <t>Расчёт департамента</t>
  </si>
  <si>
    <t>Отклонение (+/-)</t>
  </si>
  <si>
    <t>Объёмы оказываемых услуг утвердить согласно таблице 1 (прилагается).</t>
  </si>
  <si>
    <t>Причины отклонения:</t>
  </si>
  <si>
    <t xml:space="preserve">Объем принят в соответствии с уточнённым расчетом, выполненным организацией исходя из нормативов потребления коммунальной услуги по водоснабжению в соответствии с уровнем благоустройства, дополнительно представленным к пакету документов для установления тарифа на 2015 год. </t>
  </si>
  <si>
    <t>10.</t>
  </si>
  <si>
    <t>Величина необходимой валовой выручки, тыс.руб.</t>
  </si>
  <si>
    <t>Уточнение расходов по статьям затрат.</t>
  </si>
  <si>
    <t>Уточнение расходов из прибыли.</t>
  </si>
  <si>
    <t>Величину необходимой валовой выручки утвердить согласно таблице 2 (прилагается), в т.ч. по следующим статьям затрат</t>
  </si>
  <si>
    <t>10.1</t>
  </si>
  <si>
    <t>Указаны ниже по статьям затрат.</t>
  </si>
  <si>
    <t>10.1.1</t>
  </si>
  <si>
    <t>10.1.1.1</t>
  </si>
  <si>
    <t>10.1.1.2</t>
  </si>
  <si>
    <t>10.1.1.3</t>
  </si>
  <si>
    <t>Расходы приняты в соответствии с предложением организации</t>
  </si>
  <si>
    <t>10.1.2</t>
  </si>
  <si>
    <t>10.1.2.1</t>
  </si>
  <si>
    <t>Электроэнергия</t>
  </si>
  <si>
    <t xml:space="preserve">Уточнённый расчёт с учётом следующих факторов: </t>
  </si>
  <si>
    <t>1) определение расхода электроэнергии исходя из нормативного удельного расхода электроэнергии 0,93 кВтч/ куб.м;</t>
  </si>
  <si>
    <t>2) определение прогнозного тарифа на электроэнергию исходя из фактических показателей 2014 года и параметров прогноза социально-экономического развития РФ.</t>
  </si>
  <si>
    <t>10.1.2.2</t>
  </si>
  <si>
    <t>Теплоэнергия</t>
  </si>
  <si>
    <t>Расходы по данной статье организацией не предусмотрены</t>
  </si>
  <si>
    <t>10.1.2.3</t>
  </si>
  <si>
    <t>Теплоноситель</t>
  </si>
  <si>
    <t>10.1.2.4</t>
  </si>
  <si>
    <t>Топливо</t>
  </si>
  <si>
    <t>10.1.2.5</t>
  </si>
  <si>
    <t>Холодная вода</t>
  </si>
  <si>
    <t>10.1.3</t>
  </si>
  <si>
    <t>10.1.4</t>
  </si>
  <si>
    <t>Расходы на оплату труда и отчисления на социальные нужды основного производственного персонала, в том числе налоги и сборы, в т.ч. по следующим статьям затрат</t>
  </si>
  <si>
    <t>10.1.4.1</t>
  </si>
  <si>
    <t>Уточнённый расчёт, выполненный  в соответствии с положениями п. 52 Основ и п. 17  Методических указаний</t>
  </si>
  <si>
    <t>всегда</t>
  </si>
  <si>
    <t xml:space="preserve">Для расчёта применены параметры Регионального соглашения о минимальной заработной плате в Новосибирской области: среднемесячная заработная плата производственного персонала принята в размере не менее 9030 руб.  </t>
  </si>
  <si>
    <t>когда 9030</t>
  </si>
  <si>
    <t>Расходы на оплату труда распределены между основным, цеховым и общехозяйственным персоналом  в соответствии со штатным расписанием</t>
  </si>
  <si>
    <t>Расходы на оплату труда в разрезе регулируемых видов деятельности приведены в Приложении 2.2.1</t>
  </si>
  <si>
    <t>10.1.4.2</t>
  </si>
  <si>
    <r>
      <t>Уточнённый расчёт исходя из обоснованного ФОТ и суммарного норматива отчислений в размере 30,2%, в том числе 30,0% - единый социальный налог в соответствии с Федеральным законом от 24.07.2009 №212-ФЗ "О страховых взносах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страхования" (с изменениями от 02.07.2013) и 0,2% (1-й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класс профессионального риска).</t>
    </r>
  </si>
  <si>
    <t>10.1.5</t>
  </si>
  <si>
    <t>10.1.6</t>
  </si>
  <si>
    <t>10.1.7</t>
  </si>
  <si>
    <t>10.1.7.1</t>
  </si>
  <si>
    <t>Услуги по обращению с осадками сточных вод</t>
  </si>
  <si>
    <t>10.1.7.2</t>
  </si>
  <si>
    <t>10.1.7.3</t>
  </si>
  <si>
    <t>10.1.7.4</t>
  </si>
  <si>
    <t>10.2</t>
  </si>
  <si>
    <t>Расчёт произведён в соответствии с положениями п. 24 Методичеких указаний</t>
  </si>
  <si>
    <t>Расходы на ремонты приняты в соответствии с  объёмом ремонтных работ, предусмотренным производственной программой организации,  утверждённой приказом департамента от    00.00.2014 №   000-В</t>
  </si>
  <si>
    <t>должно быть так</t>
  </si>
  <si>
    <t>10.2.1</t>
  </si>
  <si>
    <t>10.2.2</t>
  </si>
  <si>
    <t>10.2.3</t>
  </si>
  <si>
    <t>10.2.3.1</t>
  </si>
  <si>
    <t>10.2.3.2</t>
  </si>
  <si>
    <t>Расходы на оплату труда и отчисления на социальные нужды цехового персонала, в том числе налоги и сборы</t>
  </si>
  <si>
    <t>Расходы на оплату труда цехового персонала</t>
  </si>
  <si>
    <t>когда по факту 2014 или по штатному</t>
  </si>
  <si>
    <t>Отчисления на социальные нужды цехового персонала, в том числе налоги и сборы</t>
  </si>
  <si>
    <t>10.3</t>
  </si>
  <si>
    <t>10.3.1</t>
  </si>
  <si>
    <t>10.3.1.1</t>
  </si>
  <si>
    <t>Услуги связи и интернет</t>
  </si>
  <si>
    <t>10.3.1.2</t>
  </si>
  <si>
    <t>Юридические услуги</t>
  </si>
  <si>
    <t>10.3.1.3</t>
  </si>
  <si>
    <t>Аудиторские услуги</t>
  </si>
  <si>
    <t>10.3.1.4</t>
  </si>
  <si>
    <t>Консультационные услуги</t>
  </si>
  <si>
    <t>10.3.1.5</t>
  </si>
  <si>
    <t>Услуги по вневедомственной охране объектов и территорий</t>
  </si>
  <si>
    <t>10.3.1.6</t>
  </si>
  <si>
    <t>Информационные услуги</t>
  </si>
  <si>
    <t>10.3.1.7</t>
  </si>
  <si>
    <t>Управленческие услуги</t>
  </si>
  <si>
    <t>10.3.2</t>
  </si>
  <si>
    <t>10.3.2.1</t>
  </si>
  <si>
    <t>Расходы на оплату труда распределены между регулируемыми видами деятельности пропорционально выручке.</t>
  </si>
  <si>
    <t>10.3.2.2</t>
  </si>
  <si>
    <t>10.3.3</t>
  </si>
  <si>
    <t>10.3.4</t>
  </si>
  <si>
    <t>10.3.5</t>
  </si>
  <si>
    <t>10.3.6</t>
  </si>
  <si>
    <t>10.3.7</t>
  </si>
  <si>
    <t>10.3.7.1</t>
  </si>
  <si>
    <t>10.3.7.2</t>
  </si>
  <si>
    <t>10.4</t>
  </si>
  <si>
    <t>10.4.1</t>
  </si>
  <si>
    <t>Расходы по сомнительным долгам, в размере не более 2% от НВВ</t>
  </si>
  <si>
    <t>10.5</t>
  </si>
  <si>
    <t>10.5.1</t>
  </si>
  <si>
    <t>10.6</t>
  </si>
  <si>
    <t>10.6.1</t>
  </si>
  <si>
    <t>10.6.2</t>
  </si>
  <si>
    <t>10.6.3</t>
  </si>
  <si>
    <t>10.6.4</t>
  </si>
  <si>
    <t>10.7</t>
  </si>
  <si>
    <t>10.7.1</t>
  </si>
  <si>
    <t>Организация применяет упрощенную систему налогообложения</t>
  </si>
  <si>
    <t>10.7.2</t>
  </si>
  <si>
    <t>10.7.3</t>
  </si>
  <si>
    <t>10.7.4</t>
  </si>
  <si>
    <t>10.7.5</t>
  </si>
  <si>
    <t>10.7.6</t>
  </si>
  <si>
    <t>10.7.7</t>
  </si>
  <si>
    <t>Уточненный расчет в соответствии с требованиями действующего законодательства.</t>
  </si>
  <si>
    <t>10.8</t>
  </si>
  <si>
    <t>Причины отклонения указаны ниже по статьям затрат</t>
  </si>
  <si>
    <t xml:space="preserve">Уточнённый расчёт в соответствии с пунктом 32 Методических указаний </t>
  </si>
  <si>
    <t>10.8.1</t>
  </si>
  <si>
    <t>10.8.2</t>
  </si>
  <si>
    <t>10.8.3</t>
  </si>
  <si>
    <t>Расходы на социальные нужды, предусмотренные коллективными договорами, в соответствии с подпунктом 3 пункта 31 Методических указаний</t>
  </si>
  <si>
    <t>10.8.4</t>
  </si>
  <si>
    <t xml:space="preserve">Уточнённый расчёт в соответствии с подпунктом 4 пункта 31 Методических указаний </t>
  </si>
  <si>
    <t>10.8.5</t>
  </si>
  <si>
    <t>Величина нормативной прибыли, определенная в соответствии с пунктом 32 Методических указаний, %</t>
  </si>
  <si>
    <t>10.9</t>
  </si>
  <si>
    <t>10.9.1</t>
  </si>
  <si>
    <t>Экономически обоснованные расходы, не учтенные органом регулирования тарифов при установлении тарифов  в прошлом периоде</t>
  </si>
  <si>
    <t>10.9.2</t>
  </si>
  <si>
    <t>10.9.3</t>
  </si>
  <si>
    <t xml:space="preserve">только для крупных организаций, у кого есть анализ факта вместе с бухгалтерским балансом и раздельным усчётом по видам деятельности </t>
  </si>
  <si>
    <t>так почти всегда</t>
  </si>
  <si>
    <t>Сравнительный анализ динамики необходимой валовой выручки, в том числе расходов по отдельным статьям (группам расходов), прибыли регулируемой организации и их величины по отношению к предыдущим периодам регулирования и по отношению к другим регулируемым организациям, осуществляющим регулируемые виды деятельности в сфере водоснабжения и (или) водоотведения в сопоставимых условиях</t>
  </si>
  <si>
    <t>Сравнительный анализ динамики необходимой валовой выручки, в том числе расходов по отдельным статьям затрат, прибыли регулируемой организации и их величины по отношению к другим периодам регулирования приведен в графах 11, 17 таблицы 2. Сравнительный анализ по отношению к другим регулируемым организациям осуществить не представляется возможным, поскольку организации находятся в несопоставимых условиях.</t>
  </si>
  <si>
    <t xml:space="preserve">Сравнительный анализ динамики необходимой валовой выручки, в том числе расходов по отдельным статьям затрат, прибыли регулируемой организации и их величины по отношению к другим периодам регулирования приведен в графе 5.1 таблицы 2. </t>
  </si>
  <si>
    <t>Сравнительный анализ по отношению к другим организациям произвести не представляется возможным, организации находятся в несопоставимых условиях</t>
  </si>
  <si>
    <t>с 01.01.2015 по 30.06.2015</t>
  </si>
  <si>
    <t>НДС не предусмотрен</t>
  </si>
  <si>
    <t>с 01.07.2015 по 31.12.2015</t>
  </si>
  <si>
    <t>Проверка доступности</t>
  </si>
  <si>
    <t>Оценка доступности для абонентов предлагаемого для установления на 2015 год тарифа на питьевую воду, произведённая в соответствии с положениями п. 10 Правил 641 показала, что указанный тариф доступен для абонентов, его размер не повлечет превышения предельного индекса максимально возможного изменения тарифов в сфере водоснабжения и водоотведения, установленного в среднем по Новосибирской области приказом ФСТ России от 11.10.2014 № 228-э/4.</t>
  </si>
  <si>
    <t>Главный эксперт отдела регулирования</t>
  </si>
  <si>
    <t>водоснабжения и водоотведения</t>
  </si>
  <si>
    <t>М. А. Никитина</t>
  </si>
  <si>
    <t>Согласовано</t>
  </si>
  <si>
    <t>Начальник отдела регулирования                                  водоснабжения и водоотведения</t>
  </si>
  <si>
    <t>Е. О. Легостаева</t>
  </si>
  <si>
    <t>по результатам рассмотрения дела об утверждении тарифа на питьевую воду
 (питьевое водоснабжение) на 2015 год</t>
  </si>
  <si>
    <t>МКП Верх-Коенского сельсовета "ЖКХ "Коенское" (ОГРН 1075472002210, ИНН 5443001958), далее – организация</t>
  </si>
  <si>
    <t>Верх-Коенский сельсовет Искитимского района Новосибирской области</t>
  </si>
  <si>
    <t>Предложение регулируемой организации - обращение с заявлением об установлении тарифа на питьевую воду на 2015 год с приложением документов, указанных в пунктах 16-17 Правил регулирования тарифов в сфере водоснабжения и водоотведения, утвержденных Постановлением Правительства РФ от 13.05.2013 №406 «О государственном регулировании тарифов в сфере водоснабжения и водоотведения».</t>
  </si>
  <si>
    <t>Расчёт тарифа на питьевую воду на 2015 год осуществить методом</t>
  </si>
  <si>
    <t>Система водоснабжения, состоящая из 5 скважин и сетей водоснабжения протяжённостью 10 км</t>
  </si>
  <si>
    <t>(42*0,93*2,14*1,18*1,074)</t>
  </si>
  <si>
    <t>для расчёта принята нормативная численность производственного персонала (2,05 чел.);</t>
  </si>
  <si>
    <t>(2,5*9030*12/1000)</t>
  </si>
  <si>
    <t>(222,14*30,2%)</t>
  </si>
  <si>
    <t>Уточнённый расчёт исходя из фактических затрат за 2013 год.</t>
  </si>
  <si>
    <t>Электроэнергия (отопление, освещение)</t>
  </si>
  <si>
    <t>Прочие</t>
  </si>
  <si>
    <t>Расходы признаны необоснованными</t>
  </si>
  <si>
    <t>Уточнённый расчёт исходя из фактических параметров за 2013 год с применением параметров социально-экономического развития РФ.</t>
  </si>
  <si>
    <t>Расходы распределены по регулируемым видам деятельности пропорционально выручке.</t>
  </si>
  <si>
    <t>Для расчёта использованы сведения о среднемесячном размере оплаты труда согласно действующего на предприятии штатного расписания</t>
  </si>
  <si>
    <t>(85,16*30,2%)</t>
  </si>
  <si>
    <t xml:space="preserve">27,82 руб./куб. м </t>
  </si>
  <si>
    <t>Предложения департамента по установлению тарифа на питьевую воду</t>
  </si>
  <si>
    <t>Расчетная предпринимательская прибыль гарантирующей организации</t>
  </si>
  <si>
    <t>Таблица 4</t>
  </si>
  <si>
    <t>Приложение 6.1</t>
  </si>
  <si>
    <t>Базовый уровень операционных расходов</t>
  </si>
  <si>
    <t>Операционные расходы</t>
  </si>
  <si>
    <t>Производственные расходы:</t>
  </si>
  <si>
    <t>расходы на приобретение сырья и материалов и их хранение</t>
  </si>
  <si>
    <t>расходы на оплату регулируемыми организациями выполняемых сторонними организациями работ и (или) услуг</t>
  </si>
  <si>
    <t>расходы на оплату труда и отчисления на социальные нужды основного производственного персонала,
в том числе:</t>
  </si>
  <si>
    <t>1.1.3.1</t>
  </si>
  <si>
    <t>налоги и сборы с фонда оплаты труда</t>
  </si>
  <si>
    <t>расходы на уплату процентов по займам и кредитам</t>
  </si>
  <si>
    <t>общехозяйственные расходы</t>
  </si>
  <si>
    <t>1.1.6</t>
  </si>
  <si>
    <t>прочие производственные расходы:</t>
  </si>
  <si>
    <t>1.1.6.1</t>
  </si>
  <si>
    <t>расходы на амортизацию автотранспорта</t>
  </si>
  <si>
    <t>1.1.6.2</t>
  </si>
  <si>
    <t>расходы на обезвоживание, обезвреживание и захоронение осадка сточных вод</t>
  </si>
  <si>
    <t>1.1.6.3</t>
  </si>
  <si>
    <t>расходы на приобретение (использование) вспомогательных материалов, запасных частей</t>
  </si>
  <si>
    <t>1.1.6.4</t>
  </si>
  <si>
    <t>расходы на эксплуатацию, техническое обслуживание и ремонт автотранспорта</t>
  </si>
  <si>
    <t>1.1.6.5</t>
  </si>
  <si>
    <t xml:space="preserve">расходы на осуществление производственного контроля качества воды и производственного контроля состава и свойств сточных вод </t>
  </si>
  <si>
    <t>1.1.6.6</t>
  </si>
  <si>
    <t>расходы на аварийно-диспетчерское обслуживание</t>
  </si>
  <si>
    <t>Сбытовые расходы гарантирующей организации</t>
  </si>
  <si>
    <t>резерв по сомнительным долгам гарантирующей организации</t>
  </si>
  <si>
    <t>Таблица 5</t>
  </si>
  <si>
    <t>Приложение 6.3</t>
  </si>
  <si>
    <t>Неподконтрольные расходы</t>
  </si>
  <si>
    <t>Расходы на оплату товаров (услуг, работ), приобретаемых у других организаций</t>
  </si>
  <si>
    <t>Расходы на тепловую энергию</t>
  </si>
  <si>
    <t>Расходы на теплоноситель</t>
  </si>
  <si>
    <t>Расходы на транспортировку воды</t>
  </si>
  <si>
    <t>Расходы на покупку воды</t>
  </si>
  <si>
    <t>Услуги по холодному водоснабжению</t>
  </si>
  <si>
    <t>Услуги по транспортировке холодной воды</t>
  </si>
  <si>
    <t>Услуги по горячему водоснабжению</t>
  </si>
  <si>
    <t>Услуги по приготовлению воды на нужды горячего водоснабжения</t>
  </si>
  <si>
    <t>Услуги по транспортировке горячей воды</t>
  </si>
  <si>
    <t>Услуги по водоотведению</t>
  </si>
  <si>
    <t>Услуги по транспортировке сточных вод</t>
  </si>
  <si>
    <t>Земельный налог и арендная плата за землю</t>
  </si>
  <si>
    <t>Водный налог</t>
  </si>
  <si>
    <t>Плата за пользование водным объектом</t>
  </si>
  <si>
    <t>3.8</t>
  </si>
  <si>
    <t>Прочие налоги и сборы</t>
  </si>
  <si>
    <t>Резерв по сомнительным долгам гарантирующей организации</t>
  </si>
  <si>
    <t>Экономия расходов</t>
  </si>
  <si>
    <t>Расходы на обслуживание бесхозяйных сетей</t>
  </si>
  <si>
    <t>Расходы на компенсацию экономически обоснованных расходов</t>
  </si>
  <si>
    <t>9</t>
  </si>
  <si>
    <t>Займы и кредиты (для метода индексации)</t>
  </si>
  <si>
    <t>Возврат займов и кредитов</t>
  </si>
  <si>
    <t>Проценты по займам и кредитам</t>
  </si>
  <si>
    <t>Таблица 6</t>
  </si>
  <si>
    <t>Приложение 6.5</t>
  </si>
  <si>
    <t>Индекс изменения количества активов</t>
  </si>
  <si>
    <t>Изменение количества условных метров водопроводной и (или) канализационной сети</t>
  </si>
  <si>
    <t>Изменение операционных расходов на водоподготовку, очистку сточных вод, связанное с вводом в эксплуатацию нового объекта водоподготовки, включая резервуары воды, очистки сточных вод в году i</t>
  </si>
  <si>
    <t>Индекс эффективности операционных расходов</t>
  </si>
  <si>
    <t>Таблица 7</t>
  </si>
  <si>
    <t>Приложение 7</t>
  </si>
  <si>
    <t>Расчет тарифа методом индексации</t>
  </si>
  <si>
    <t>01.01.</t>
  </si>
  <si>
    <t>01.07.</t>
  </si>
  <si>
    <t>Текущие расходы</t>
  </si>
  <si>
    <t>1.1.1.1</t>
  </si>
  <si>
    <t>индекс эффективности расходов</t>
  </si>
  <si>
    <t>1.1.1.2</t>
  </si>
  <si>
    <t>индекс потребительских цен</t>
  </si>
  <si>
    <t>1.1.1.3</t>
  </si>
  <si>
    <t>индекс количества активов</t>
  </si>
  <si>
    <t>Расходы на электрическую энергию</t>
  </si>
  <si>
    <t>Неподконтрольные расходы, в том числе</t>
  </si>
  <si>
    <t>возврат займов и кредитов</t>
  </si>
  <si>
    <t>1.1.3.2</t>
  </si>
  <si>
    <t>проценты по займам и кредитам</t>
  </si>
  <si>
    <t>1.3.1</t>
  </si>
  <si>
    <t>Капитальные расходы</t>
  </si>
  <si>
    <t>1.3.2</t>
  </si>
  <si>
    <t>Иные экономически обоснованные расходы на социальные нужды, в соответствии с пунктом 86 настоящих Методических указаний</t>
  </si>
  <si>
    <t>Корректировка НВВ</t>
  </si>
  <si>
    <t>Отклонение фактически достигнутого объема поданной воды или принятых сточных вод</t>
  </si>
  <si>
    <t>Отклонение фактических значений индекса потребительских цен и других индексов, предусмотренных прогнозом социально-экономического развития Российской Федерации</t>
  </si>
  <si>
    <t>Отклонение фактически достигнутого уровня неподконтрольных расходов</t>
  </si>
  <si>
    <t>Ввод объектов системы водоснабжения и (или) водоотведения в эксплуатацию и изменение утвержденной инвестиционной программы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</si>
  <si>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</t>
  </si>
  <si>
    <t>Изменение доходности долгосрочных государственных обязательств</t>
  </si>
  <si>
    <t>Итого НВВ для расчета тарифа</t>
  </si>
  <si>
    <t>Тариф на водоснабжение (водоотведение)</t>
  </si>
  <si>
    <t>руб. куб. м</t>
  </si>
  <si>
    <t>Объем водоснабжения (водоотведения)</t>
  </si>
  <si>
    <t>Итого НВВ (для сторонних потребителей, с учётом недополученных доходов/расходов и экономически не обоснованных расходов прошлых периодов)</t>
  </si>
  <si>
    <t>Прочие административные расходы(смета)</t>
  </si>
  <si>
    <t>Прочие налоги и сборы, за исключением налогов и сборов с фонда оплаты труда, учитываемых в составе производственных, ремонтных и административных расходов(УСН)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</si>
</sst>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"/>
    <numFmt numFmtId="165" formatCode="#,##0.0"/>
    <numFmt numFmtId="166" formatCode="#,##0.00_ ;\-#,##0.00\ "/>
    <numFmt numFmtId="167" formatCode="0.0%"/>
    <numFmt numFmtId="168" formatCode="0.000"/>
    <numFmt numFmtId="169" formatCode="0.0000"/>
  </numFmts>
  <fonts count="3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1"/>
      <name val="Times New Roman"/>
      <family val="1"/>
      <charset val="204"/>
    </font>
    <font>
      <b/>
      <i/>
      <sz val="11"/>
      <color rgb="FF92D050"/>
      <name val="Times New Roman"/>
      <family val="1"/>
      <charset val="204"/>
    </font>
    <font>
      <i/>
      <sz val="11"/>
      <color rgb="FF92D050"/>
      <name val="Times New Roman"/>
      <family val="1"/>
      <charset val="204"/>
    </font>
    <font>
      <i/>
      <sz val="11"/>
      <color rgb="FF00B05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vertAlign val="superscript"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31" fillId="0" borderId="0" applyNumberFormat="0" applyFont="0" applyFill="0" applyBorder="0" applyAlignment="0" applyProtection="0">
      <alignment vertical="top"/>
    </xf>
    <xf numFmtId="0" fontId="31" fillId="0" borderId="0"/>
    <xf numFmtId="9" fontId="31" fillId="0" borderId="0" applyFill="0" applyBorder="0" applyAlignment="0" applyProtection="0"/>
  </cellStyleXfs>
  <cellXfs count="41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5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2"/>
    </xf>
    <xf numFmtId="0" fontId="3" fillId="0" borderId="1" xfId="1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left" vertical="center" wrapText="1" indent="1"/>
    </xf>
    <xf numFmtId="0" fontId="3" fillId="0" borderId="1" xfId="1" applyFont="1" applyBorder="1" applyAlignment="1">
      <alignment horizontal="left" vertical="center" indent="3"/>
    </xf>
    <xf numFmtId="0" fontId="5" fillId="0" borderId="0" xfId="1" applyFont="1"/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justify"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indent="1"/>
    </xf>
    <xf numFmtId="0" fontId="5" fillId="0" borderId="1" xfId="1" applyFont="1" applyBorder="1" applyAlignment="1">
      <alignment horizontal="left" vertical="center" indent="2"/>
    </xf>
    <xf numFmtId="0" fontId="5" fillId="0" borderId="1" xfId="1" applyFont="1" applyBorder="1" applyAlignment="1">
      <alignment horizontal="left" vertical="center" wrapText="1" indent="1"/>
    </xf>
    <xf numFmtId="0" fontId="3" fillId="0" borderId="1" xfId="1" applyFont="1" applyBorder="1"/>
    <xf numFmtId="0" fontId="3" fillId="0" borderId="1" xfId="1" applyFont="1" applyBorder="1" applyAlignment="1">
      <alignment horizontal="left" vertical="center" wrapText="1" indent="3"/>
    </xf>
    <xf numFmtId="0" fontId="3" fillId="0" borderId="1" xfId="1" applyFont="1" applyBorder="1" applyAlignment="1">
      <alignment horizontal="justify" vertical="center" wrapText="1"/>
    </xf>
    <xf numFmtId="0" fontId="5" fillId="0" borderId="1" xfId="1" applyFont="1" applyBorder="1" applyAlignment="1">
      <alignment horizontal="justify" wrapText="1"/>
    </xf>
    <xf numFmtId="0" fontId="3" fillId="0" borderId="1" xfId="1" applyFont="1" applyBorder="1" applyAlignment="1">
      <alignment horizontal="justify" wrapText="1"/>
    </xf>
    <xf numFmtId="0" fontId="3" fillId="0" borderId="1" xfId="1" applyFont="1" applyBorder="1" applyAlignment="1">
      <alignment horizontal="left" wrapText="1" indent="1"/>
    </xf>
    <xf numFmtId="0" fontId="3" fillId="0" borderId="1" xfId="1" applyFont="1" applyBorder="1" applyAlignment="1">
      <alignment horizontal="left" wrapText="1" indent="2"/>
    </xf>
    <xf numFmtId="0" fontId="5" fillId="0" borderId="1" xfId="1" applyFont="1" applyBorder="1" applyAlignment="1">
      <alignment horizontal="left" wrapText="1" indent="1"/>
    </xf>
    <xf numFmtId="0" fontId="3" fillId="0" borderId="0" xfId="1" applyFont="1" applyAlignment="1"/>
    <xf numFmtId="0" fontId="6" fillId="0" borderId="0" xfId="1" applyFont="1" applyAlignment="1">
      <alignment horizontal="justify"/>
    </xf>
    <xf numFmtId="0" fontId="2" fillId="0" borderId="0" xfId="1" applyFont="1" applyAlignment="1">
      <alignment horizontal="justify"/>
    </xf>
    <xf numFmtId="0" fontId="3" fillId="0" borderId="2" xfId="1" applyFont="1" applyBorder="1" applyAlignme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left" vertical="center" indent="4"/>
    </xf>
    <xf numFmtId="4" fontId="3" fillId="0" borderId="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left" vertical="center"/>
    </xf>
    <xf numFmtId="10" fontId="3" fillId="0" borderId="1" xfId="2" applyNumberFormat="1" applyFont="1" applyFill="1" applyBorder="1" applyAlignment="1">
      <alignment horizontal="right" vertical="center"/>
    </xf>
    <xf numFmtId="4" fontId="3" fillId="0" borderId="1" xfId="1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/>
    </xf>
    <xf numFmtId="10" fontId="3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0" fontId="3" fillId="0" borderId="1" xfId="1" applyFont="1" applyBorder="1" applyAlignment="1">
      <alignment horizontal="left" vertical="top" wrapText="1" indent="2"/>
    </xf>
    <xf numFmtId="0" fontId="5" fillId="0" borderId="1" xfId="1" applyFont="1" applyBorder="1" applyAlignment="1">
      <alignment horizontal="justify" vertical="top" wrapText="1"/>
    </xf>
    <xf numFmtId="0" fontId="5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 indent="1"/>
    </xf>
    <xf numFmtId="0" fontId="3" fillId="0" borderId="1" xfId="1" applyFont="1" applyBorder="1" applyAlignment="1">
      <alignment horizontal="left" vertical="justify" wrapText="1" indent="2"/>
    </xf>
    <xf numFmtId="0" fontId="5" fillId="0" borderId="1" xfId="1" applyFont="1" applyBorder="1" applyAlignment="1">
      <alignment horizontal="left" vertical="top" wrapText="1" indent="1"/>
    </xf>
    <xf numFmtId="0" fontId="3" fillId="0" borderId="1" xfId="1" applyFont="1" applyBorder="1" applyAlignment="1">
      <alignment horizontal="justify" vertical="top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right" vertical="center"/>
    </xf>
    <xf numFmtId="4" fontId="8" fillId="0" borderId="1" xfId="1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/>
    </xf>
    <xf numFmtId="0" fontId="8" fillId="0" borderId="1" xfId="1" applyFont="1" applyBorder="1" applyAlignment="1">
      <alignment horizontal="left" vertical="center" indent="1"/>
    </xf>
    <xf numFmtId="0" fontId="8" fillId="0" borderId="0" xfId="1" applyFont="1"/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justify"/>
    </xf>
    <xf numFmtId="4" fontId="3" fillId="0" borderId="1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0" fontId="3" fillId="0" borderId="1" xfId="1" applyNumberFormat="1" applyFont="1" applyFill="1" applyBorder="1" applyAlignment="1" applyProtection="1">
      <alignment vertical="center"/>
    </xf>
    <xf numFmtId="0" fontId="3" fillId="2" borderId="1" xfId="1" applyNumberFormat="1" applyFont="1" applyFill="1" applyBorder="1" applyAlignment="1" applyProtection="1">
      <alignment vertical="center"/>
    </xf>
    <xf numFmtId="0" fontId="3" fillId="2" borderId="1" xfId="1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5" xfId="1" applyFont="1" applyFill="1" applyBorder="1"/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/>
    </xf>
    <xf numFmtId="4" fontId="3" fillId="0" borderId="16" xfId="1" applyNumberFormat="1" applyFont="1" applyFill="1" applyBorder="1" applyAlignment="1">
      <alignment horizontal="right"/>
    </xf>
    <xf numFmtId="0" fontId="3" fillId="0" borderId="11" xfId="1" applyFont="1" applyFill="1" applyBorder="1" applyAlignment="1">
      <alignment horizontal="left" vertical="center"/>
    </xf>
    <xf numFmtId="2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7" xfId="1" applyFont="1" applyFill="1" applyBorder="1"/>
    <xf numFmtId="0" fontId="3" fillId="0" borderId="18" xfId="1" applyFont="1" applyFill="1" applyBorder="1" applyAlignment="1">
      <alignment horizontal="center" vertical="center"/>
    </xf>
    <xf numFmtId="4" fontId="3" fillId="0" borderId="18" xfId="1" applyNumberFormat="1" applyFont="1" applyFill="1" applyBorder="1" applyAlignment="1">
      <alignment horizontal="right"/>
    </xf>
    <xf numFmtId="0" fontId="9" fillId="0" borderId="19" xfId="1" applyFont="1" applyFill="1" applyBorder="1"/>
    <xf numFmtId="4" fontId="9" fillId="0" borderId="20" xfId="1" applyNumberFormat="1" applyFont="1" applyFill="1" applyBorder="1"/>
    <xf numFmtId="4" fontId="9" fillId="0" borderId="21" xfId="1" applyNumberFormat="1" applyFont="1" applyFill="1" applyBorder="1"/>
    <xf numFmtId="0" fontId="9" fillId="0" borderId="2" xfId="1" applyFont="1" applyFill="1" applyBorder="1"/>
    <xf numFmtId="4" fontId="9" fillId="0" borderId="2" xfId="1" applyNumberFormat="1" applyFont="1" applyFill="1" applyBorder="1"/>
    <xf numFmtId="0" fontId="9" fillId="0" borderId="0" xfId="1" applyFont="1" applyFill="1" applyBorder="1"/>
    <xf numFmtId="4" fontId="9" fillId="0" borderId="0" xfId="1" applyNumberFormat="1" applyFont="1" applyFill="1" applyBorder="1"/>
    <xf numFmtId="0" fontId="9" fillId="0" borderId="20" xfId="1" applyFont="1" applyFill="1" applyBorder="1" applyAlignment="1">
      <alignment horizontal="center" vertical="center"/>
    </xf>
    <xf numFmtId="0" fontId="9" fillId="0" borderId="11" xfId="1" applyFont="1" applyFill="1" applyBorder="1"/>
    <xf numFmtId="0" fontId="9" fillId="0" borderId="0" xfId="1" applyFont="1" applyFill="1"/>
    <xf numFmtId="4" fontId="9" fillId="0" borderId="0" xfId="1" applyNumberFormat="1" applyFont="1" applyFill="1"/>
    <xf numFmtId="0" fontId="3" fillId="0" borderId="15" xfId="1" applyFont="1" applyFill="1" applyBorder="1" applyAlignment="1">
      <alignment horizontal="left"/>
    </xf>
    <xf numFmtId="4" fontId="3" fillId="0" borderId="0" xfId="1" applyNumberFormat="1" applyFont="1" applyFill="1"/>
    <xf numFmtId="2" fontId="9" fillId="0" borderId="20" xfId="1" applyNumberFormat="1" applyFont="1" applyFill="1" applyBorder="1" applyAlignment="1">
      <alignment horizontal="center" vertical="center"/>
    </xf>
    <xf numFmtId="0" fontId="9" fillId="0" borderId="20" xfId="1" applyFont="1" applyFill="1" applyBorder="1"/>
    <xf numFmtId="165" fontId="3" fillId="0" borderId="1" xfId="1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right"/>
    </xf>
    <xf numFmtId="165" fontId="9" fillId="0" borderId="20" xfId="1" applyNumberFormat="1" applyFont="1" applyFill="1" applyBorder="1" applyAlignment="1">
      <alignment horizontal="center"/>
    </xf>
    <xf numFmtId="0" fontId="3" fillId="0" borderId="20" xfId="1" applyFont="1" applyFill="1" applyBorder="1"/>
    <xf numFmtId="166" fontId="9" fillId="0" borderId="21" xfId="3" applyNumberFormat="1" applyFont="1" applyFill="1" applyBorder="1" applyAlignment="1">
      <alignment horizontal="right"/>
    </xf>
    <xf numFmtId="4" fontId="9" fillId="0" borderId="2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66" fontId="5" fillId="0" borderId="0" xfId="3" applyNumberFormat="1" applyFont="1" applyFill="1" applyBorder="1" applyAlignment="1">
      <alignment horizontal="right"/>
    </xf>
    <xf numFmtId="0" fontId="12" fillId="0" borderId="0" xfId="1" applyFont="1" applyFill="1" applyBorder="1" applyAlignment="1">
      <alignment horizontal="right"/>
    </xf>
    <xf numFmtId="9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9" fontId="3" fillId="0" borderId="0" xfId="1" applyNumberFormat="1" applyFont="1" applyFill="1" applyAlignment="1">
      <alignment horizontal="right"/>
    </xf>
    <xf numFmtId="0" fontId="8" fillId="0" borderId="2" xfId="1" applyFont="1" applyFill="1" applyBorder="1"/>
    <xf numFmtId="4" fontId="8" fillId="0" borderId="27" xfId="1" applyNumberFormat="1" applyFont="1" applyFill="1" applyBorder="1"/>
    <xf numFmtId="4" fontId="3" fillId="0" borderId="27" xfId="1" applyNumberFormat="1" applyFont="1" applyFill="1" applyBorder="1"/>
    <xf numFmtId="167" fontId="3" fillId="0" borderId="27" xfId="2" applyNumberFormat="1" applyFont="1" applyFill="1" applyBorder="1"/>
    <xf numFmtId="0" fontId="3" fillId="0" borderId="7" xfId="1" applyFont="1" applyFill="1" applyBorder="1"/>
    <xf numFmtId="0" fontId="12" fillId="0" borderId="0" xfId="1" applyFont="1" applyFill="1" applyAlignment="1">
      <alignment horizontal="right"/>
    </xf>
    <xf numFmtId="4" fontId="3" fillId="0" borderId="3" xfId="1" applyNumberFormat="1" applyFont="1" applyFill="1" applyBorder="1"/>
    <xf numFmtId="167" fontId="3" fillId="0" borderId="3" xfId="2" applyNumberFormat="1" applyFont="1" applyFill="1" applyBorder="1"/>
    <xf numFmtId="0" fontId="5" fillId="0" borderId="0" xfId="1" applyFont="1" applyFill="1" applyBorder="1"/>
    <xf numFmtId="4" fontId="5" fillId="0" borderId="26" xfId="1" applyNumberFormat="1" applyFont="1" applyFill="1" applyBorder="1"/>
    <xf numFmtId="9" fontId="5" fillId="0" borderId="26" xfId="2" applyFont="1" applyFill="1" applyBorder="1"/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/>
    <xf numFmtId="0" fontId="3" fillId="0" borderId="6" xfId="1" applyFont="1" applyFill="1" applyBorder="1" applyAlignment="1">
      <alignment horizontal="center"/>
    </xf>
    <xf numFmtId="4" fontId="3" fillId="0" borderId="6" xfId="1" applyNumberFormat="1" applyFont="1" applyFill="1" applyBorder="1"/>
    <xf numFmtId="0" fontId="3" fillId="0" borderId="28" xfId="1" applyFont="1" applyFill="1" applyBorder="1"/>
    <xf numFmtId="0" fontId="3" fillId="0" borderId="28" xfId="1" applyFont="1" applyFill="1" applyBorder="1" applyAlignment="1">
      <alignment horizontal="center"/>
    </xf>
    <xf numFmtId="4" fontId="3" fillId="0" borderId="28" xfId="1" applyNumberFormat="1" applyFont="1" applyFill="1" applyBorder="1"/>
    <xf numFmtId="0" fontId="3" fillId="0" borderId="29" xfId="1" applyFont="1" applyFill="1" applyBorder="1"/>
    <xf numFmtId="0" fontId="3" fillId="0" borderId="29" xfId="1" applyFont="1" applyFill="1" applyBorder="1" applyAlignment="1">
      <alignment horizontal="center"/>
    </xf>
    <xf numFmtId="4" fontId="3" fillId="0" borderId="29" xfId="1" applyNumberFormat="1" applyFont="1" applyFill="1" applyBorder="1"/>
    <xf numFmtId="4" fontId="3" fillId="0" borderId="2" xfId="1" applyNumberFormat="1" applyFont="1" applyFill="1" applyBorder="1"/>
    <xf numFmtId="165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/>
    <xf numFmtId="4" fontId="3" fillId="0" borderId="0" xfId="1" applyNumberFormat="1" applyFont="1" applyAlignment="1">
      <alignment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10" fontId="3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left" vertical="center"/>
    </xf>
    <xf numFmtId="0" fontId="9" fillId="0" borderId="34" xfId="1" applyFont="1" applyBorder="1" applyAlignment="1">
      <alignment horizontal="center" vertical="center"/>
    </xf>
    <xf numFmtId="3" fontId="9" fillId="0" borderId="34" xfId="1" applyNumberFormat="1" applyFont="1" applyBorder="1" applyAlignment="1">
      <alignment horizontal="right" vertical="center"/>
    </xf>
    <xf numFmtId="4" fontId="9" fillId="0" borderId="35" xfId="1" applyNumberFormat="1" applyFont="1" applyBorder="1" applyAlignment="1">
      <alignment horizontal="right" vertical="center"/>
    </xf>
    <xf numFmtId="0" fontId="3" fillId="0" borderId="15" xfId="1" applyFont="1" applyBorder="1" applyAlignment="1">
      <alignment horizontal="left" indent="2"/>
    </xf>
    <xf numFmtId="4" fontId="3" fillId="0" borderId="16" xfId="1" applyNumberFormat="1" applyFont="1" applyBorder="1"/>
    <xf numFmtId="168" fontId="3" fillId="0" borderId="1" xfId="1" applyNumberFormat="1" applyFont="1" applyBorder="1"/>
    <xf numFmtId="0" fontId="3" fillId="0" borderId="19" xfId="1" applyFont="1" applyBorder="1" applyAlignment="1">
      <alignment horizontal="left" indent="2"/>
    </xf>
    <xf numFmtId="168" fontId="3" fillId="0" borderId="20" xfId="1" applyNumberFormat="1" applyFont="1" applyBorder="1"/>
    <xf numFmtId="0" fontId="3" fillId="0" borderId="20" xfId="1" applyFont="1" applyBorder="1"/>
    <xf numFmtId="4" fontId="3" fillId="0" borderId="21" xfId="1" applyNumberFormat="1" applyFont="1" applyBorder="1"/>
    <xf numFmtId="0" fontId="9" fillId="0" borderId="36" xfId="1" applyFont="1" applyBorder="1"/>
    <xf numFmtId="4" fontId="9" fillId="0" borderId="37" xfId="1" applyNumberFormat="1" applyFont="1" applyBorder="1"/>
    <xf numFmtId="0" fontId="9" fillId="0" borderId="33" xfId="1" applyFont="1" applyBorder="1"/>
    <xf numFmtId="0" fontId="9" fillId="0" borderId="38" xfId="1" applyFont="1" applyBorder="1" applyAlignment="1"/>
    <xf numFmtId="0" fontId="9" fillId="0" borderId="34" xfId="1" applyFont="1" applyBorder="1" applyAlignment="1"/>
    <xf numFmtId="4" fontId="9" fillId="0" borderId="35" xfId="1" applyNumberFormat="1" applyFont="1" applyBorder="1"/>
    <xf numFmtId="0" fontId="9" fillId="0" borderId="27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0" fontId="3" fillId="0" borderId="1" xfId="1" applyFont="1" applyBorder="1" applyAlignment="1"/>
    <xf numFmtId="0" fontId="9" fillId="0" borderId="15" xfId="1" applyFont="1" applyBorder="1"/>
    <xf numFmtId="4" fontId="9" fillId="0" borderId="16" xfId="1" applyNumberFormat="1" applyFont="1" applyBorder="1"/>
    <xf numFmtId="0" fontId="8" fillId="0" borderId="1" xfId="1" applyFont="1" applyBorder="1"/>
    <xf numFmtId="0" fontId="9" fillId="0" borderId="19" xfId="1" applyFont="1" applyBorder="1"/>
    <xf numFmtId="4" fontId="9" fillId="0" borderId="21" xfId="1" applyNumberFormat="1" applyFont="1" applyBorder="1"/>
    <xf numFmtId="10" fontId="3" fillId="0" borderId="0" xfId="2" applyNumberFormat="1" applyFont="1"/>
    <xf numFmtId="2" fontId="8" fillId="0" borderId="1" xfId="1" applyNumberFormat="1" applyFont="1" applyBorder="1"/>
    <xf numFmtId="0" fontId="5" fillId="0" borderId="1" xfId="1" applyFont="1" applyBorder="1"/>
    <xf numFmtId="2" fontId="5" fillId="0" borderId="1" xfId="1" applyNumberFormat="1" applyFont="1" applyBorder="1"/>
    <xf numFmtId="0" fontId="8" fillId="4" borderId="1" xfId="1" applyFont="1" applyFill="1" applyBorder="1" applyAlignment="1">
      <alignment horizontal="left" vertical="center" indent="1"/>
    </xf>
    <xf numFmtId="0" fontId="8" fillId="4" borderId="1" xfId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 inden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 indent="1"/>
    </xf>
    <xf numFmtId="0" fontId="5" fillId="4" borderId="1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 indent="2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 wrapText="1"/>
    </xf>
    <xf numFmtId="49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left" vertical="center" indent="1"/>
    </xf>
    <xf numFmtId="4" fontId="3" fillId="4" borderId="1" xfId="1" applyNumberFormat="1" applyFont="1" applyFill="1" applyBorder="1" applyAlignment="1">
      <alignment horizontal="right" vertical="center"/>
    </xf>
    <xf numFmtId="0" fontId="3" fillId="4" borderId="0" xfId="1" applyFont="1" applyFill="1"/>
    <xf numFmtId="49" fontId="5" fillId="4" borderId="1" xfId="1" applyNumberFormat="1" applyFont="1" applyFill="1" applyBorder="1" applyAlignment="1">
      <alignment horizontal="center" vertical="center"/>
    </xf>
    <xf numFmtId="4" fontId="3" fillId="4" borderId="1" xfId="1" applyNumberFormat="1" applyFont="1" applyFill="1" applyBorder="1" applyAlignment="1">
      <alignment vertical="center"/>
    </xf>
    <xf numFmtId="4" fontId="5" fillId="4" borderId="1" xfId="1" applyNumberFormat="1" applyFont="1" applyFill="1" applyBorder="1" applyAlignment="1">
      <alignment horizontal="right" vertical="center"/>
    </xf>
    <xf numFmtId="4" fontId="5" fillId="4" borderId="1" xfId="1" applyNumberFormat="1" applyFont="1" applyFill="1" applyBorder="1" applyAlignment="1">
      <alignment vertical="center"/>
    </xf>
    <xf numFmtId="0" fontId="5" fillId="4" borderId="0" xfId="1" applyFont="1" applyFill="1"/>
    <xf numFmtId="4" fontId="13" fillId="0" borderId="1" xfId="1" applyNumberFormat="1" applyFont="1" applyFill="1" applyBorder="1" applyAlignment="1">
      <alignment horizontal="right" vertical="center"/>
    </xf>
    <xf numFmtId="2" fontId="14" fillId="0" borderId="1" xfId="1" applyNumberFormat="1" applyFont="1" applyBorder="1"/>
    <xf numFmtId="2" fontId="13" fillId="0" borderId="1" xfId="1" applyNumberFormat="1" applyFont="1" applyBorder="1"/>
    <xf numFmtId="0" fontId="5" fillId="0" borderId="1" xfId="1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/>
    </xf>
    <xf numFmtId="0" fontId="5" fillId="2" borderId="1" xfId="1" applyNumberFormat="1" applyFont="1" applyFill="1" applyBorder="1" applyAlignment="1" applyProtection="1">
      <alignment vertical="center"/>
    </xf>
    <xf numFmtId="0" fontId="9" fillId="4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left" vertical="top" wrapText="1" indent="1"/>
    </xf>
    <xf numFmtId="4" fontId="9" fillId="4" borderId="1" xfId="1" applyNumberFormat="1" applyFont="1" applyFill="1" applyBorder="1" applyAlignment="1">
      <alignment horizontal="right" vertical="center"/>
    </xf>
    <xf numFmtId="0" fontId="5" fillId="4" borderId="1" xfId="1" applyFont="1" applyFill="1" applyBorder="1" applyAlignment="1">
      <alignment horizontal="left" vertical="top" wrapText="1"/>
    </xf>
    <xf numFmtId="2" fontId="5" fillId="4" borderId="0" xfId="1" applyNumberFormat="1" applyFont="1" applyFill="1"/>
    <xf numFmtId="0" fontId="3" fillId="4" borderId="1" xfId="1" applyFont="1" applyFill="1" applyBorder="1" applyAlignment="1">
      <alignment horizontal="left" vertical="top" wrapText="1" indent="2"/>
    </xf>
    <xf numFmtId="2" fontId="3" fillId="4" borderId="0" xfId="1" applyNumberFormat="1" applyFont="1" applyFill="1"/>
    <xf numFmtId="10" fontId="8" fillId="0" borderId="27" xfId="2" applyNumberFormat="1" applyFont="1" applyFill="1" applyBorder="1"/>
    <xf numFmtId="49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right" vertical="center"/>
    </xf>
    <xf numFmtId="0" fontId="8" fillId="4" borderId="0" xfId="1" applyFont="1" applyFill="1"/>
    <xf numFmtId="0" fontId="3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 indent="2"/>
    </xf>
    <xf numFmtId="4" fontId="3" fillId="4" borderId="1" xfId="0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4" fontId="15" fillId="4" borderId="1" xfId="1" applyNumberFormat="1" applyFont="1" applyFill="1" applyBorder="1" applyAlignment="1">
      <alignment horizontal="right" vertical="center"/>
    </xf>
    <xf numFmtId="0" fontId="16" fillId="0" borderId="1" xfId="1" applyFont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/>
    <xf numFmtId="49" fontId="17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justify"/>
    </xf>
    <xf numFmtId="0" fontId="18" fillId="0" borderId="0" xfId="0" applyFont="1" applyAlignment="1">
      <alignment horizontal="left" vertical="top"/>
    </xf>
    <xf numFmtId="0" fontId="17" fillId="0" borderId="0" xfId="0" applyFont="1" applyAlignment="1">
      <alignment vertical="top"/>
    </xf>
    <xf numFmtId="0" fontId="18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22" fillId="0" borderId="0" xfId="0" applyFont="1"/>
    <xf numFmtId="4" fontId="18" fillId="0" borderId="0" xfId="0" applyNumberFormat="1" applyFont="1" applyFill="1" applyBorder="1" applyAlignment="1">
      <alignment vertical="top" wrapText="1"/>
    </xf>
    <xf numFmtId="49" fontId="23" fillId="0" borderId="0" xfId="0" applyNumberFormat="1" applyFont="1" applyAlignment="1">
      <alignment horizontal="right" vertical="top"/>
    </xf>
    <xf numFmtId="49" fontId="24" fillId="0" borderId="0" xfId="0" applyNumberFormat="1" applyFont="1" applyAlignment="1">
      <alignment horizontal="right" vertical="top"/>
    </xf>
    <xf numFmtId="49" fontId="24" fillId="0" borderId="0" xfId="0" applyNumberFormat="1" applyFont="1" applyAlignment="1">
      <alignment vertical="top"/>
    </xf>
    <xf numFmtId="49" fontId="18" fillId="0" borderId="0" xfId="0" applyNumberFormat="1" applyFont="1" applyAlignment="1">
      <alignment vertical="top"/>
    </xf>
    <xf numFmtId="0" fontId="24" fillId="0" borderId="0" xfId="0" applyFont="1" applyAlignment="1">
      <alignment vertical="top"/>
    </xf>
    <xf numFmtId="49" fontId="18" fillId="0" borderId="0" xfId="0" applyNumberFormat="1" applyFont="1" applyBorder="1" applyAlignment="1">
      <alignment horizontal="left" vertical="top"/>
    </xf>
    <xf numFmtId="0" fontId="22" fillId="0" borderId="0" xfId="0" applyFont="1" applyAlignment="1">
      <alignment vertical="center"/>
    </xf>
    <xf numFmtId="49" fontId="24" fillId="0" borderId="0" xfId="0" applyNumberFormat="1" applyFont="1" applyBorder="1" applyAlignment="1">
      <alignment horizontal="right" vertical="top" wrapText="1"/>
    </xf>
    <xf numFmtId="49" fontId="23" fillId="0" borderId="0" xfId="0" applyNumberFormat="1" applyFont="1" applyBorder="1" applyAlignment="1">
      <alignment horizontal="right" vertical="top" wrapText="1"/>
    </xf>
    <xf numFmtId="0" fontId="24" fillId="0" borderId="0" xfId="0" applyFont="1" applyBorder="1" applyAlignment="1">
      <alignment horizontal="right" vertical="top" wrapText="1"/>
    </xf>
    <xf numFmtId="49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vertical="top"/>
    </xf>
    <xf numFmtId="49" fontId="26" fillId="0" borderId="0" xfId="1" applyNumberFormat="1" applyFont="1" applyBorder="1" applyAlignment="1">
      <alignment horizontal="right" vertical="top"/>
    </xf>
    <xf numFmtId="49" fontId="27" fillId="0" borderId="0" xfId="1" applyNumberFormat="1" applyFont="1" applyBorder="1" applyAlignment="1">
      <alignment horizontal="right" vertical="top"/>
    </xf>
    <xf numFmtId="49" fontId="8" fillId="0" borderId="0" xfId="1" applyNumberFormat="1" applyFont="1" applyBorder="1" applyAlignment="1">
      <alignment horizontal="right" vertical="top"/>
    </xf>
    <xf numFmtId="49" fontId="26" fillId="0" borderId="0" xfId="1" applyNumberFormat="1" applyFont="1" applyBorder="1" applyAlignment="1">
      <alignment horizontal="right" vertical="top" wrapText="1"/>
    </xf>
    <xf numFmtId="49" fontId="27" fillId="0" borderId="0" xfId="1" applyNumberFormat="1" applyFont="1" applyBorder="1" applyAlignment="1">
      <alignment horizontal="right" vertical="top" wrapText="1"/>
    </xf>
    <xf numFmtId="0" fontId="18" fillId="0" borderId="0" xfId="0" applyFont="1" applyAlignment="1">
      <alignment horizontal="justify" vertical="top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25" fillId="0" borderId="0" xfId="0" applyFont="1" applyAlignment="1">
      <alignment vertical="top"/>
    </xf>
    <xf numFmtId="0" fontId="18" fillId="0" borderId="0" xfId="0" applyFont="1" applyAlignment="1">
      <alignment horizontal="right"/>
    </xf>
    <xf numFmtId="0" fontId="18" fillId="0" borderId="0" xfId="0" applyFont="1" applyFill="1" applyAlignment="1">
      <alignment horizontal="left" vertical="top"/>
    </xf>
    <xf numFmtId="0" fontId="18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top"/>
    </xf>
    <xf numFmtId="10" fontId="28" fillId="0" borderId="1" xfId="0" applyNumberFormat="1" applyFont="1" applyFill="1" applyBorder="1" applyAlignment="1">
      <alignment horizontal="center" vertical="center"/>
    </xf>
    <xf numFmtId="10" fontId="28" fillId="0" borderId="1" xfId="2" applyNumberFormat="1" applyFont="1" applyFill="1" applyBorder="1" applyAlignment="1">
      <alignment horizontal="center" vertical="center"/>
    </xf>
    <xf numFmtId="0" fontId="28" fillId="0" borderId="0" xfId="0" applyFont="1" applyFill="1"/>
    <xf numFmtId="4" fontId="3" fillId="0" borderId="0" xfId="1" applyNumberFormat="1" applyFont="1" applyFill="1" applyBorder="1" applyAlignment="1">
      <alignment horizontal="right" vertical="center"/>
    </xf>
    <xf numFmtId="167" fontId="5" fillId="0" borderId="1" xfId="2" applyNumberFormat="1" applyFont="1" applyFill="1" applyBorder="1" applyAlignment="1">
      <alignment horizontal="right" vertical="center"/>
    </xf>
    <xf numFmtId="4" fontId="3" fillId="3" borderId="0" xfId="0" applyNumberFormat="1" applyFont="1" applyFill="1" applyBorder="1" applyAlignment="1" applyProtection="1">
      <alignment vertical="center"/>
    </xf>
    <xf numFmtId="4" fontId="5" fillId="3" borderId="0" xfId="0" applyNumberFormat="1" applyFont="1" applyFill="1" applyBorder="1" applyAlignment="1" applyProtection="1">
      <alignment vertical="center"/>
    </xf>
    <xf numFmtId="0" fontId="3" fillId="0" borderId="0" xfId="1" applyFont="1" applyBorder="1"/>
    <xf numFmtId="49" fontId="30" fillId="0" borderId="1" xfId="1" applyNumberFormat="1" applyFont="1" applyBorder="1" applyAlignment="1">
      <alignment horizontal="center" vertical="center"/>
    </xf>
    <xf numFmtId="0" fontId="30" fillId="0" borderId="1" xfId="1" applyFont="1" applyBorder="1" applyAlignment="1">
      <alignment horizontal="left" vertical="center" indent="1"/>
    </xf>
    <xf numFmtId="0" fontId="30" fillId="0" borderId="1" xfId="1" applyFont="1" applyBorder="1" applyAlignment="1">
      <alignment horizontal="center" vertical="center"/>
    </xf>
    <xf numFmtId="10" fontId="30" fillId="0" borderId="1" xfId="2" applyNumberFormat="1" applyFont="1" applyFill="1" applyBorder="1" applyAlignment="1">
      <alignment vertical="center"/>
    </xf>
    <xf numFmtId="10" fontId="30" fillId="0" borderId="1" xfId="2" applyNumberFormat="1" applyFont="1" applyFill="1" applyBorder="1" applyAlignment="1">
      <alignment horizontal="right" vertical="center"/>
    </xf>
    <xf numFmtId="0" fontId="30" fillId="0" borderId="0" xfId="1" applyFont="1"/>
    <xf numFmtId="168" fontId="3" fillId="0" borderId="1" xfId="1" applyNumberFormat="1" applyFont="1" applyFill="1" applyBorder="1" applyAlignment="1">
      <alignment horizontal="right" vertical="center"/>
    </xf>
    <xf numFmtId="4" fontId="3" fillId="0" borderId="39" xfId="1" applyNumberFormat="1" applyFont="1" applyFill="1" applyBorder="1" applyAlignment="1">
      <alignment horizontal="right" vertical="center"/>
    </xf>
    <xf numFmtId="0" fontId="3" fillId="4" borderId="1" xfId="1" applyFont="1" applyFill="1" applyBorder="1" applyAlignment="1">
      <alignment horizontal="left" vertical="center" wrapText="1" indent="2"/>
    </xf>
    <xf numFmtId="0" fontId="3" fillId="4" borderId="1" xfId="1" applyFont="1" applyFill="1" applyBorder="1" applyAlignment="1">
      <alignment horizontal="left" vertical="center" wrapText="1" indent="1"/>
    </xf>
    <xf numFmtId="169" fontId="3" fillId="4" borderId="0" xfId="1" applyNumberFormat="1" applyFont="1" applyFill="1"/>
    <xf numFmtId="0" fontId="3" fillId="0" borderId="39" xfId="1" applyFont="1" applyBorder="1"/>
    <xf numFmtId="4" fontId="3" fillId="3" borderId="39" xfId="0" applyNumberFormat="1" applyFont="1" applyFill="1" applyBorder="1" applyAlignment="1" applyProtection="1">
      <alignment vertical="center"/>
    </xf>
    <xf numFmtId="49" fontId="9" fillId="4" borderId="1" xfId="1" applyNumberFormat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left" vertical="center"/>
    </xf>
    <xf numFmtId="0" fontId="9" fillId="4" borderId="0" xfId="1" applyFont="1" applyFill="1"/>
    <xf numFmtId="4" fontId="9" fillId="0" borderId="1" xfId="1" applyNumberFormat="1" applyFont="1" applyFill="1" applyBorder="1" applyAlignment="1">
      <alignment horizontal="right" vertical="center"/>
    </xf>
    <xf numFmtId="2" fontId="8" fillId="0" borderId="1" xfId="1" applyNumberFormat="1" applyFont="1" applyBorder="1" applyAlignment="1">
      <alignment horizontal="right"/>
    </xf>
    <xf numFmtId="2" fontId="9" fillId="0" borderId="1" xfId="1" applyNumberFormat="1" applyFont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4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/>
    </xf>
    <xf numFmtId="4" fontId="16" fillId="6" borderId="1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 wrapText="1" indent="1"/>
    </xf>
    <xf numFmtId="0" fontId="9" fillId="4" borderId="1" xfId="1" applyFont="1" applyFill="1" applyBorder="1" applyAlignment="1">
      <alignment vertical="center"/>
    </xf>
    <xf numFmtId="4" fontId="9" fillId="4" borderId="1" xfId="1" applyNumberFormat="1" applyFont="1" applyFill="1" applyBorder="1" applyAlignment="1">
      <alignment vertical="center"/>
    </xf>
    <xf numFmtId="0" fontId="9" fillId="4" borderId="0" xfId="1" applyFont="1" applyFill="1" applyAlignment="1">
      <alignment vertical="center"/>
    </xf>
    <xf numFmtId="0" fontId="3" fillId="4" borderId="1" xfId="1" applyFont="1" applyFill="1" applyBorder="1" applyAlignment="1">
      <alignment vertical="center"/>
    </xf>
    <xf numFmtId="0" fontId="3" fillId="4" borderId="0" xfId="1" applyFont="1" applyFill="1" applyAlignment="1">
      <alignment vertical="center"/>
    </xf>
    <xf numFmtId="0" fontId="3" fillId="4" borderId="1" xfId="1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vertical="center"/>
    </xf>
    <xf numFmtId="0" fontId="5" fillId="4" borderId="0" xfId="1" applyFont="1" applyFill="1" applyAlignment="1">
      <alignment vertical="center"/>
    </xf>
    <xf numFmtId="4" fontId="33" fillId="4" borderId="1" xfId="1" applyNumberFormat="1" applyFont="1" applyFill="1" applyBorder="1" applyAlignment="1">
      <alignment vertical="center"/>
    </xf>
    <xf numFmtId="4" fontId="33" fillId="4" borderId="1" xfId="1" applyNumberFormat="1" applyFont="1" applyFill="1" applyBorder="1" applyAlignment="1">
      <alignment horizontal="right" vertical="center"/>
    </xf>
    <xf numFmtId="0" fontId="8" fillId="4" borderId="1" xfId="1" applyFont="1" applyFill="1" applyBorder="1" applyAlignment="1">
      <alignment vertical="center"/>
    </xf>
    <xf numFmtId="4" fontId="8" fillId="4" borderId="1" xfId="1" applyNumberFormat="1" applyFont="1" applyFill="1" applyBorder="1" applyAlignment="1">
      <alignment vertical="center"/>
    </xf>
    <xf numFmtId="4" fontId="15" fillId="4" borderId="1" xfId="1" applyNumberFormat="1" applyFont="1" applyFill="1" applyBorder="1" applyAlignment="1">
      <alignment vertical="center"/>
    </xf>
    <xf numFmtId="0" fontId="8" fillId="4" borderId="0" xfId="1" applyFont="1" applyFill="1" applyAlignment="1">
      <alignment vertical="center"/>
    </xf>
    <xf numFmtId="0" fontId="30" fillId="4" borderId="1" xfId="1" applyFont="1" applyFill="1" applyBorder="1" applyAlignment="1">
      <alignment vertical="center"/>
    </xf>
    <xf numFmtId="0" fontId="30" fillId="4" borderId="1" xfId="1" applyFont="1" applyFill="1" applyBorder="1" applyAlignment="1">
      <alignment horizontal="left" vertical="center"/>
    </xf>
    <xf numFmtId="0" fontId="30" fillId="4" borderId="1" xfId="1" applyFont="1" applyFill="1" applyBorder="1" applyAlignment="1">
      <alignment horizontal="center" vertical="center"/>
    </xf>
    <xf numFmtId="10" fontId="30" fillId="4" borderId="1" xfId="2" applyNumberFormat="1" applyFont="1" applyFill="1" applyBorder="1" applyAlignment="1">
      <alignment vertical="center"/>
    </xf>
    <xf numFmtId="10" fontId="30" fillId="4" borderId="1" xfId="2" applyNumberFormat="1" applyFont="1" applyFill="1" applyBorder="1" applyAlignment="1">
      <alignment horizontal="right" vertical="center"/>
    </xf>
    <xf numFmtId="0" fontId="30" fillId="4" borderId="0" xfId="1" applyFont="1" applyFill="1" applyAlignment="1">
      <alignment vertical="center"/>
    </xf>
    <xf numFmtId="0" fontId="4" fillId="0" borderId="0" xfId="1" applyFont="1" applyAlignment="1">
      <alignment horizontal="center"/>
    </xf>
    <xf numFmtId="0" fontId="9" fillId="0" borderId="27" xfId="1" applyFont="1" applyBorder="1" applyAlignment="1">
      <alignment horizontal="center"/>
    </xf>
    <xf numFmtId="0" fontId="9" fillId="0" borderId="29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justify" vertical="center" wrapText="1"/>
    </xf>
    <xf numFmtId="0" fontId="6" fillId="0" borderId="0" xfId="1" applyFont="1" applyAlignment="1">
      <alignment horizontal="justify"/>
    </xf>
    <xf numFmtId="0" fontId="2" fillId="0" borderId="0" xfId="1" applyFont="1" applyAlignment="1">
      <alignment horizontal="justify"/>
    </xf>
    <xf numFmtId="0" fontId="6" fillId="0" borderId="0" xfId="1" applyFont="1" applyAlignment="1">
      <alignment horizontal="justify" vertical="top" wrapText="1"/>
    </xf>
    <xf numFmtId="0" fontId="9" fillId="0" borderId="12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24" xfId="1" applyFont="1" applyFill="1" applyBorder="1" applyAlignment="1">
      <alignment horizontal="center"/>
    </xf>
    <xf numFmtId="0" fontId="9" fillId="0" borderId="1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" fillId="0" borderId="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4" fontId="18" fillId="0" borderId="42" xfId="0" applyNumberFormat="1" applyFont="1" applyBorder="1" applyAlignment="1">
      <alignment horizontal="left" vertical="top"/>
    </xf>
    <xf numFmtId="0" fontId="28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49" fontId="18" fillId="0" borderId="0" xfId="0" applyNumberFormat="1" applyFont="1" applyFill="1" applyAlignment="1">
      <alignment horizontal="left" vertical="top" wrapText="1"/>
    </xf>
    <xf numFmtId="0" fontId="27" fillId="0" borderId="2" xfId="1" applyFont="1" applyBorder="1" applyAlignment="1">
      <alignment horizontal="justify" vertical="top" wrapText="1"/>
    </xf>
    <xf numFmtId="0" fontId="18" fillId="0" borderId="0" xfId="0" applyFont="1" applyFill="1" applyAlignment="1">
      <alignment horizontal="left" vertical="top"/>
    </xf>
    <xf numFmtId="0" fontId="27" fillId="0" borderId="0" xfId="1" applyFont="1" applyBorder="1" applyAlignment="1">
      <alignment horizontal="justify" vertical="top" wrapText="1"/>
    </xf>
    <xf numFmtId="49" fontId="18" fillId="0" borderId="42" xfId="0" applyNumberFormat="1" applyFont="1" applyBorder="1" applyAlignment="1">
      <alignment horizontal="left" vertical="top"/>
    </xf>
    <xf numFmtId="0" fontId="27" fillId="0" borderId="0" xfId="1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23" fillId="0" borderId="0" xfId="0" applyFont="1" applyAlignment="1">
      <alignment horizontal="justify" vertical="top" wrapText="1"/>
    </xf>
    <xf numFmtId="0" fontId="18" fillId="0" borderId="0" xfId="0" applyFont="1" applyAlignment="1">
      <alignment horizontal="justify" vertical="top" wrapText="1"/>
    </xf>
    <xf numFmtId="0" fontId="26" fillId="0" borderId="0" xfId="0" applyFont="1" applyAlignment="1">
      <alignment horizontal="left" vertical="top"/>
    </xf>
    <xf numFmtId="49" fontId="23" fillId="0" borderId="0" xfId="0" applyNumberFormat="1" applyFont="1" applyFill="1" applyAlignment="1">
      <alignment horizontal="justify" vertical="top" wrapText="1"/>
    </xf>
    <xf numFmtId="49" fontId="24" fillId="0" borderId="0" xfId="0" applyNumberFormat="1" applyFont="1" applyFill="1" applyAlignment="1">
      <alignment horizontal="justify" vertical="top" wrapText="1"/>
    </xf>
    <xf numFmtId="49" fontId="24" fillId="0" borderId="0" xfId="0" applyNumberFormat="1" applyFont="1" applyFill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26" fillId="0" borderId="2" xfId="1" applyFont="1" applyBorder="1" applyAlignment="1">
      <alignment horizontal="left" vertical="top"/>
    </xf>
    <xf numFmtId="0" fontId="27" fillId="0" borderId="0" xfId="1" applyFont="1" applyBorder="1" applyAlignment="1">
      <alignment horizontal="left" vertical="top"/>
    </xf>
    <xf numFmtId="0" fontId="27" fillId="0" borderId="2" xfId="1" applyFont="1" applyBorder="1" applyAlignment="1">
      <alignment horizontal="left" vertical="top"/>
    </xf>
    <xf numFmtId="0" fontId="27" fillId="0" borderId="2" xfId="1" applyFont="1" applyBorder="1" applyAlignment="1">
      <alignment horizontal="left" vertical="top" wrapText="1"/>
    </xf>
    <xf numFmtId="0" fontId="26" fillId="0" borderId="0" xfId="1" applyFont="1" applyBorder="1" applyAlignment="1">
      <alignment horizontal="left" vertical="top" wrapText="1"/>
    </xf>
    <xf numFmtId="0" fontId="28" fillId="0" borderId="0" xfId="1" applyFont="1" applyBorder="1" applyAlignment="1">
      <alignment horizontal="left" vertical="top"/>
    </xf>
    <xf numFmtId="0" fontId="26" fillId="0" borderId="0" xfId="1" applyFont="1" applyBorder="1" applyAlignment="1">
      <alignment horizontal="justify" vertical="top" wrapText="1"/>
    </xf>
    <xf numFmtId="0" fontId="26" fillId="0" borderId="0" xfId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justify" vertical="top" wrapText="1"/>
    </xf>
    <xf numFmtId="49" fontId="18" fillId="0" borderId="0" xfId="0" applyNumberFormat="1" applyFont="1" applyAlignment="1">
      <alignment horizontal="justify" vertical="top" wrapText="1"/>
    </xf>
    <xf numFmtId="0" fontId="23" fillId="0" borderId="0" xfId="0" applyFont="1" applyBorder="1" applyAlignment="1">
      <alignment horizontal="left" vertical="top" wrapText="1"/>
    </xf>
    <xf numFmtId="49" fontId="18" fillId="0" borderId="0" xfId="0" applyNumberFormat="1" applyFont="1" applyAlignment="1">
      <alignment horizontal="justify" vertical="top"/>
    </xf>
    <xf numFmtId="0" fontId="24" fillId="0" borderId="0" xfId="0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/>
    </xf>
    <xf numFmtId="49" fontId="23" fillId="0" borderId="0" xfId="0" applyNumberFormat="1" applyFont="1" applyAlignment="1">
      <alignment horizontal="left" vertical="top"/>
    </xf>
    <xf numFmtId="0" fontId="18" fillId="0" borderId="0" xfId="0" applyFont="1" applyFill="1" applyAlignment="1">
      <alignment horizontal="center" vertical="top"/>
    </xf>
    <xf numFmtId="0" fontId="18" fillId="0" borderId="0" xfId="0" applyFont="1" applyBorder="1" applyAlignment="1">
      <alignment horizontal="left" vertical="top"/>
    </xf>
    <xf numFmtId="4" fontId="18" fillId="0" borderId="0" xfId="0" applyNumberFormat="1" applyFont="1" applyBorder="1" applyAlignment="1">
      <alignment horizontal="left" vertical="top"/>
    </xf>
    <xf numFmtId="4" fontId="18" fillId="0" borderId="0" xfId="0" applyNumberFormat="1" applyFont="1" applyFill="1" applyBorder="1" applyAlignment="1">
      <alignment horizontal="justify" vertical="top" wrapText="1"/>
    </xf>
    <xf numFmtId="0" fontId="28" fillId="0" borderId="0" xfId="0" applyFont="1" applyFill="1" applyAlignment="1">
      <alignment horizontal="justify" vertical="top" wrapText="1"/>
    </xf>
    <xf numFmtId="0" fontId="17" fillId="0" borderId="0" xfId="0" applyFont="1" applyFill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7" fillId="0" borderId="0" xfId="0" applyFont="1" applyAlignment="1">
      <alignment horizontal="justify" vertical="top" wrapText="1"/>
    </xf>
    <xf numFmtId="0" fontId="17" fillId="5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NumberFormat="1" applyFont="1" applyAlignment="1">
      <alignment horizontal="justify" vertical="top" wrapText="1"/>
    </xf>
  </cellXfs>
  <cellStyles count="9">
    <cellStyle name="Обычный" xfId="0" builtinId="0"/>
    <cellStyle name="Обычный 2" xfId="1"/>
    <cellStyle name="Обычный 2 2" xfId="4"/>
    <cellStyle name="Обычный 3" xfId="5"/>
    <cellStyle name="Обычный 3 5" xfId="6"/>
    <cellStyle name="Обычный 4" xfId="7"/>
    <cellStyle name="Процентный" xfId="2" builtinId="5"/>
    <cellStyle name="Процентный 2" xfId="8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X133"/>
  <sheetViews>
    <sheetView view="pageBreakPreview" topLeftCell="A4" zoomScale="80" zoomScaleSheetLayoutView="80" workbookViewId="0">
      <selection activeCell="L33" sqref="L33"/>
    </sheetView>
  </sheetViews>
  <sheetFormatPr defaultColWidth="0" defaultRowHeight="13.8"/>
  <cols>
    <col min="1" max="1" width="6.6640625" style="3" customWidth="1"/>
    <col min="2" max="2" width="45.88671875" style="3" customWidth="1"/>
    <col min="3" max="3" width="12.6640625" style="3" customWidth="1"/>
    <col min="4" max="11" width="12.44140625" style="3" customWidth="1"/>
    <col min="12" max="12" width="13.6640625" style="3" customWidth="1"/>
    <col min="13" max="15" width="13.6640625" style="3" hidden="1" customWidth="1"/>
    <col min="16" max="40" width="0.88671875" style="3" customWidth="1"/>
    <col min="41" max="41" width="0.44140625" style="3" customWidth="1"/>
    <col min="42" max="261" width="0.88671875" style="3" hidden="1"/>
    <col min="262" max="262" width="6.6640625" style="3" customWidth="1"/>
    <col min="263" max="263" width="31.6640625" style="3" customWidth="1"/>
    <col min="264" max="264" width="13.88671875" style="3" customWidth="1"/>
    <col min="265" max="265" width="10.44140625" style="3" customWidth="1"/>
    <col min="266" max="266" width="11.33203125" style="3" customWidth="1"/>
    <col min="267" max="268" width="11.109375" style="3" customWidth="1"/>
    <col min="269" max="269" width="10.33203125" style="3" customWidth="1"/>
    <col min="270" max="270" width="9.5546875" style="3" customWidth="1"/>
    <col min="271" max="271" width="12.44140625" style="3" customWidth="1"/>
    <col min="272" max="296" width="0.88671875" style="3" customWidth="1"/>
    <col min="297" max="297" width="0.44140625" style="3" customWidth="1"/>
    <col min="298" max="517" width="0.88671875" style="3" hidden="1"/>
    <col min="518" max="518" width="6.6640625" style="3" customWidth="1"/>
    <col min="519" max="519" width="48.88671875" style="3" customWidth="1"/>
    <col min="520" max="520" width="13.88671875" style="3" customWidth="1"/>
    <col min="521" max="521" width="10.44140625" style="3" customWidth="1"/>
    <col min="522" max="522" width="11.33203125" style="3" customWidth="1"/>
    <col min="523" max="524" width="11.109375" style="3" customWidth="1"/>
    <col min="525" max="525" width="10.33203125" style="3" customWidth="1"/>
    <col min="526" max="526" width="9.5546875" style="3" customWidth="1"/>
    <col min="527" max="527" width="12.44140625" style="3" customWidth="1"/>
    <col min="528" max="552" width="0.88671875" style="3" customWidth="1"/>
    <col min="553" max="553" width="0.44140625" style="3" customWidth="1"/>
    <col min="554" max="773" width="0.88671875" style="3" hidden="1"/>
    <col min="774" max="774" width="6.6640625" style="3" customWidth="1"/>
    <col min="775" max="775" width="48.88671875" style="3" customWidth="1"/>
    <col min="776" max="776" width="13.88671875" style="3" customWidth="1"/>
    <col min="777" max="777" width="10.44140625" style="3" customWidth="1"/>
    <col min="778" max="778" width="11.33203125" style="3" customWidth="1"/>
    <col min="779" max="780" width="11.109375" style="3" customWidth="1"/>
    <col min="781" max="781" width="10.33203125" style="3" customWidth="1"/>
    <col min="782" max="782" width="9.5546875" style="3" customWidth="1"/>
    <col min="783" max="783" width="12.44140625" style="3" customWidth="1"/>
    <col min="784" max="808" width="0.88671875" style="3" customWidth="1"/>
    <col min="809" max="809" width="0.44140625" style="3" customWidth="1"/>
    <col min="810" max="1029" width="0.88671875" style="3" hidden="1"/>
    <col min="1030" max="1030" width="6.6640625" style="3" customWidth="1"/>
    <col min="1031" max="1031" width="48.88671875" style="3" customWidth="1"/>
    <col min="1032" max="1032" width="13.88671875" style="3" customWidth="1"/>
    <col min="1033" max="1033" width="10.44140625" style="3" customWidth="1"/>
    <col min="1034" max="1034" width="11.33203125" style="3" customWidth="1"/>
    <col min="1035" max="1036" width="11.109375" style="3" customWidth="1"/>
    <col min="1037" max="1037" width="10.33203125" style="3" customWidth="1"/>
    <col min="1038" max="1038" width="9.5546875" style="3" customWidth="1"/>
    <col min="1039" max="1039" width="12.44140625" style="3" customWidth="1"/>
    <col min="1040" max="1064" width="0.88671875" style="3" customWidth="1"/>
    <col min="1065" max="1065" width="0.44140625" style="3" customWidth="1"/>
    <col min="1066" max="1285" width="0.88671875" style="3" hidden="1"/>
    <col min="1286" max="1286" width="6.6640625" style="3" customWidth="1"/>
    <col min="1287" max="1287" width="48.88671875" style="3" customWidth="1"/>
    <col min="1288" max="1288" width="13.88671875" style="3" customWidth="1"/>
    <col min="1289" max="1289" width="10.44140625" style="3" customWidth="1"/>
    <col min="1290" max="1290" width="11.33203125" style="3" customWidth="1"/>
    <col min="1291" max="1292" width="11.109375" style="3" customWidth="1"/>
    <col min="1293" max="1293" width="10.33203125" style="3" customWidth="1"/>
    <col min="1294" max="1294" width="9.5546875" style="3" customWidth="1"/>
    <col min="1295" max="1295" width="12.44140625" style="3" customWidth="1"/>
    <col min="1296" max="1320" width="0.88671875" style="3" customWidth="1"/>
    <col min="1321" max="1321" width="0.44140625" style="3" customWidth="1"/>
    <col min="1322" max="1541" width="0.88671875" style="3" hidden="1"/>
    <col min="1542" max="1542" width="6.6640625" style="3" customWidth="1"/>
    <col min="1543" max="1543" width="48.88671875" style="3" customWidth="1"/>
    <col min="1544" max="1544" width="13.88671875" style="3" customWidth="1"/>
    <col min="1545" max="1545" width="10.44140625" style="3" customWidth="1"/>
    <col min="1546" max="1546" width="11.33203125" style="3" customWidth="1"/>
    <col min="1547" max="1548" width="11.109375" style="3" customWidth="1"/>
    <col min="1549" max="1549" width="10.33203125" style="3" customWidth="1"/>
    <col min="1550" max="1550" width="9.5546875" style="3" customWidth="1"/>
    <col min="1551" max="1551" width="12.44140625" style="3" customWidth="1"/>
    <col min="1552" max="1576" width="0.88671875" style="3" customWidth="1"/>
    <col min="1577" max="1577" width="0.44140625" style="3" customWidth="1"/>
    <col min="1578" max="1797" width="0.88671875" style="3" hidden="1"/>
    <col min="1798" max="1798" width="6.6640625" style="3" customWidth="1"/>
    <col min="1799" max="1799" width="48.88671875" style="3" customWidth="1"/>
    <col min="1800" max="1800" width="13.88671875" style="3" customWidth="1"/>
    <col min="1801" max="1801" width="10.44140625" style="3" customWidth="1"/>
    <col min="1802" max="1802" width="11.33203125" style="3" customWidth="1"/>
    <col min="1803" max="1804" width="11.109375" style="3" customWidth="1"/>
    <col min="1805" max="1805" width="10.33203125" style="3" customWidth="1"/>
    <col min="1806" max="1806" width="9.5546875" style="3" customWidth="1"/>
    <col min="1807" max="1807" width="12.44140625" style="3" customWidth="1"/>
    <col min="1808" max="1832" width="0.88671875" style="3" customWidth="1"/>
    <col min="1833" max="1833" width="0.44140625" style="3" customWidth="1"/>
    <col min="1834" max="2053" width="0.88671875" style="3" hidden="1"/>
    <col min="2054" max="2054" width="6.6640625" style="3" customWidth="1"/>
    <col min="2055" max="2055" width="48.88671875" style="3" customWidth="1"/>
    <col min="2056" max="2056" width="13.88671875" style="3" customWidth="1"/>
    <col min="2057" max="2057" width="10.44140625" style="3" customWidth="1"/>
    <col min="2058" max="2058" width="11.33203125" style="3" customWidth="1"/>
    <col min="2059" max="2060" width="11.109375" style="3" customWidth="1"/>
    <col min="2061" max="2061" width="10.33203125" style="3" customWidth="1"/>
    <col min="2062" max="2062" width="9.5546875" style="3" customWidth="1"/>
    <col min="2063" max="2063" width="12.44140625" style="3" customWidth="1"/>
    <col min="2064" max="2088" width="0.88671875" style="3" customWidth="1"/>
    <col min="2089" max="2089" width="0.44140625" style="3" customWidth="1"/>
    <col min="2090" max="2309" width="0.88671875" style="3" hidden="1"/>
    <col min="2310" max="2310" width="6.6640625" style="3" customWidth="1"/>
    <col min="2311" max="2311" width="48.88671875" style="3" customWidth="1"/>
    <col min="2312" max="2312" width="13.88671875" style="3" customWidth="1"/>
    <col min="2313" max="2313" width="10.44140625" style="3" customWidth="1"/>
    <col min="2314" max="2314" width="11.33203125" style="3" customWidth="1"/>
    <col min="2315" max="2316" width="11.109375" style="3" customWidth="1"/>
    <col min="2317" max="2317" width="10.33203125" style="3" customWidth="1"/>
    <col min="2318" max="2318" width="9.5546875" style="3" customWidth="1"/>
    <col min="2319" max="2319" width="12.44140625" style="3" customWidth="1"/>
    <col min="2320" max="2344" width="0.88671875" style="3" customWidth="1"/>
    <col min="2345" max="2345" width="0.44140625" style="3" customWidth="1"/>
    <col min="2346" max="2565" width="0.88671875" style="3" hidden="1"/>
    <col min="2566" max="2566" width="6.6640625" style="3" customWidth="1"/>
    <col min="2567" max="2567" width="48.88671875" style="3" customWidth="1"/>
    <col min="2568" max="2568" width="13.88671875" style="3" customWidth="1"/>
    <col min="2569" max="2569" width="10.44140625" style="3" customWidth="1"/>
    <col min="2570" max="2570" width="11.33203125" style="3" customWidth="1"/>
    <col min="2571" max="2572" width="11.109375" style="3" customWidth="1"/>
    <col min="2573" max="2573" width="10.33203125" style="3" customWidth="1"/>
    <col min="2574" max="2574" width="9.5546875" style="3" customWidth="1"/>
    <col min="2575" max="2575" width="12.44140625" style="3" customWidth="1"/>
    <col min="2576" max="2600" width="0.88671875" style="3" customWidth="1"/>
    <col min="2601" max="2601" width="0.44140625" style="3" customWidth="1"/>
    <col min="2602" max="2821" width="0.88671875" style="3" hidden="1"/>
    <col min="2822" max="2822" width="6.6640625" style="3" customWidth="1"/>
    <col min="2823" max="2823" width="48.88671875" style="3" customWidth="1"/>
    <col min="2824" max="2824" width="13.88671875" style="3" customWidth="1"/>
    <col min="2825" max="2825" width="10.44140625" style="3" customWidth="1"/>
    <col min="2826" max="2826" width="11.33203125" style="3" customWidth="1"/>
    <col min="2827" max="2828" width="11.109375" style="3" customWidth="1"/>
    <col min="2829" max="2829" width="10.33203125" style="3" customWidth="1"/>
    <col min="2830" max="2830" width="9.5546875" style="3" customWidth="1"/>
    <col min="2831" max="2831" width="12.44140625" style="3" customWidth="1"/>
    <col min="2832" max="2856" width="0.88671875" style="3" customWidth="1"/>
    <col min="2857" max="2857" width="0.44140625" style="3" customWidth="1"/>
    <col min="2858" max="3077" width="0.88671875" style="3" hidden="1"/>
    <col min="3078" max="3078" width="6.6640625" style="3" customWidth="1"/>
    <col min="3079" max="3079" width="48.88671875" style="3" customWidth="1"/>
    <col min="3080" max="3080" width="13.88671875" style="3" customWidth="1"/>
    <col min="3081" max="3081" width="10.44140625" style="3" customWidth="1"/>
    <col min="3082" max="3082" width="11.33203125" style="3" customWidth="1"/>
    <col min="3083" max="3084" width="11.109375" style="3" customWidth="1"/>
    <col min="3085" max="3085" width="10.33203125" style="3" customWidth="1"/>
    <col min="3086" max="3086" width="9.5546875" style="3" customWidth="1"/>
    <col min="3087" max="3087" width="12.44140625" style="3" customWidth="1"/>
    <col min="3088" max="3112" width="0.88671875" style="3" customWidth="1"/>
    <col min="3113" max="3113" width="0.44140625" style="3" customWidth="1"/>
    <col min="3114" max="3333" width="0.88671875" style="3" hidden="1"/>
    <col min="3334" max="3334" width="6.6640625" style="3" customWidth="1"/>
    <col min="3335" max="3335" width="48.88671875" style="3" customWidth="1"/>
    <col min="3336" max="3336" width="13.88671875" style="3" customWidth="1"/>
    <col min="3337" max="3337" width="10.44140625" style="3" customWidth="1"/>
    <col min="3338" max="3338" width="11.33203125" style="3" customWidth="1"/>
    <col min="3339" max="3340" width="11.109375" style="3" customWidth="1"/>
    <col min="3341" max="3341" width="10.33203125" style="3" customWidth="1"/>
    <col min="3342" max="3342" width="9.5546875" style="3" customWidth="1"/>
    <col min="3343" max="3343" width="12.44140625" style="3" customWidth="1"/>
    <col min="3344" max="3368" width="0.88671875" style="3" customWidth="1"/>
    <col min="3369" max="3369" width="0.44140625" style="3" customWidth="1"/>
    <col min="3370" max="3589" width="0.88671875" style="3" hidden="1"/>
    <col min="3590" max="3590" width="6.6640625" style="3" customWidth="1"/>
    <col min="3591" max="3591" width="48.88671875" style="3" customWidth="1"/>
    <col min="3592" max="3592" width="13.88671875" style="3" customWidth="1"/>
    <col min="3593" max="3593" width="10.44140625" style="3" customWidth="1"/>
    <col min="3594" max="3594" width="11.33203125" style="3" customWidth="1"/>
    <col min="3595" max="3596" width="11.109375" style="3" customWidth="1"/>
    <col min="3597" max="3597" width="10.33203125" style="3" customWidth="1"/>
    <col min="3598" max="3598" width="9.5546875" style="3" customWidth="1"/>
    <col min="3599" max="3599" width="12.44140625" style="3" customWidth="1"/>
    <col min="3600" max="3624" width="0.88671875" style="3" customWidth="1"/>
    <col min="3625" max="3625" width="0.44140625" style="3" customWidth="1"/>
    <col min="3626" max="3845" width="0.88671875" style="3" hidden="1"/>
    <col min="3846" max="3846" width="6.6640625" style="3" customWidth="1"/>
    <col min="3847" max="3847" width="48.88671875" style="3" customWidth="1"/>
    <col min="3848" max="3848" width="13.88671875" style="3" customWidth="1"/>
    <col min="3849" max="3849" width="10.44140625" style="3" customWidth="1"/>
    <col min="3850" max="3850" width="11.33203125" style="3" customWidth="1"/>
    <col min="3851" max="3852" width="11.109375" style="3" customWidth="1"/>
    <col min="3853" max="3853" width="10.33203125" style="3" customWidth="1"/>
    <col min="3854" max="3854" width="9.5546875" style="3" customWidth="1"/>
    <col min="3855" max="3855" width="12.44140625" style="3" customWidth="1"/>
    <col min="3856" max="3880" width="0.88671875" style="3" customWidth="1"/>
    <col min="3881" max="3881" width="0.44140625" style="3" customWidth="1"/>
    <col min="3882" max="4101" width="0.88671875" style="3" hidden="1"/>
    <col min="4102" max="4102" width="6.6640625" style="3" customWidth="1"/>
    <col min="4103" max="4103" width="48.88671875" style="3" customWidth="1"/>
    <col min="4104" max="4104" width="13.88671875" style="3" customWidth="1"/>
    <col min="4105" max="4105" width="10.44140625" style="3" customWidth="1"/>
    <col min="4106" max="4106" width="11.33203125" style="3" customWidth="1"/>
    <col min="4107" max="4108" width="11.109375" style="3" customWidth="1"/>
    <col min="4109" max="4109" width="10.33203125" style="3" customWidth="1"/>
    <col min="4110" max="4110" width="9.5546875" style="3" customWidth="1"/>
    <col min="4111" max="4111" width="12.44140625" style="3" customWidth="1"/>
    <col min="4112" max="4136" width="0.88671875" style="3" customWidth="1"/>
    <col min="4137" max="4137" width="0.44140625" style="3" customWidth="1"/>
    <col min="4138" max="4357" width="0.88671875" style="3" hidden="1"/>
    <col min="4358" max="4358" width="6.6640625" style="3" customWidth="1"/>
    <col min="4359" max="4359" width="48.88671875" style="3" customWidth="1"/>
    <col min="4360" max="4360" width="13.88671875" style="3" customWidth="1"/>
    <col min="4361" max="4361" width="10.44140625" style="3" customWidth="1"/>
    <col min="4362" max="4362" width="11.33203125" style="3" customWidth="1"/>
    <col min="4363" max="4364" width="11.109375" style="3" customWidth="1"/>
    <col min="4365" max="4365" width="10.33203125" style="3" customWidth="1"/>
    <col min="4366" max="4366" width="9.5546875" style="3" customWidth="1"/>
    <col min="4367" max="4367" width="12.44140625" style="3" customWidth="1"/>
    <col min="4368" max="4392" width="0.88671875" style="3" customWidth="1"/>
    <col min="4393" max="4393" width="0.44140625" style="3" customWidth="1"/>
    <col min="4394" max="4613" width="0.88671875" style="3" hidden="1"/>
    <col min="4614" max="4614" width="6.6640625" style="3" customWidth="1"/>
    <col min="4615" max="4615" width="48.88671875" style="3" customWidth="1"/>
    <col min="4616" max="4616" width="13.88671875" style="3" customWidth="1"/>
    <col min="4617" max="4617" width="10.44140625" style="3" customWidth="1"/>
    <col min="4618" max="4618" width="11.33203125" style="3" customWidth="1"/>
    <col min="4619" max="4620" width="11.109375" style="3" customWidth="1"/>
    <col min="4621" max="4621" width="10.33203125" style="3" customWidth="1"/>
    <col min="4622" max="4622" width="9.5546875" style="3" customWidth="1"/>
    <col min="4623" max="4623" width="12.44140625" style="3" customWidth="1"/>
    <col min="4624" max="4648" width="0.88671875" style="3" customWidth="1"/>
    <col min="4649" max="4649" width="0.44140625" style="3" customWidth="1"/>
    <col min="4650" max="4869" width="0.88671875" style="3" hidden="1"/>
    <col min="4870" max="4870" width="6.6640625" style="3" customWidth="1"/>
    <col min="4871" max="4871" width="48.88671875" style="3" customWidth="1"/>
    <col min="4872" max="4872" width="13.88671875" style="3" customWidth="1"/>
    <col min="4873" max="4873" width="10.44140625" style="3" customWidth="1"/>
    <col min="4874" max="4874" width="11.33203125" style="3" customWidth="1"/>
    <col min="4875" max="4876" width="11.109375" style="3" customWidth="1"/>
    <col min="4877" max="4877" width="10.33203125" style="3" customWidth="1"/>
    <col min="4878" max="4878" width="9.5546875" style="3" customWidth="1"/>
    <col min="4879" max="4879" width="12.44140625" style="3" customWidth="1"/>
    <col min="4880" max="4904" width="0.88671875" style="3" customWidth="1"/>
    <col min="4905" max="4905" width="0.44140625" style="3" customWidth="1"/>
    <col min="4906" max="5125" width="0.88671875" style="3" hidden="1"/>
    <col min="5126" max="5126" width="6.6640625" style="3" customWidth="1"/>
    <col min="5127" max="5127" width="48.88671875" style="3" customWidth="1"/>
    <col min="5128" max="5128" width="13.88671875" style="3" customWidth="1"/>
    <col min="5129" max="5129" width="10.44140625" style="3" customWidth="1"/>
    <col min="5130" max="5130" width="11.33203125" style="3" customWidth="1"/>
    <col min="5131" max="5132" width="11.109375" style="3" customWidth="1"/>
    <col min="5133" max="5133" width="10.33203125" style="3" customWidth="1"/>
    <col min="5134" max="5134" width="9.5546875" style="3" customWidth="1"/>
    <col min="5135" max="5135" width="12.44140625" style="3" customWidth="1"/>
    <col min="5136" max="5160" width="0.88671875" style="3" customWidth="1"/>
    <col min="5161" max="5161" width="0.44140625" style="3" customWidth="1"/>
    <col min="5162" max="5381" width="0.88671875" style="3" hidden="1"/>
    <col min="5382" max="5382" width="6.6640625" style="3" customWidth="1"/>
    <col min="5383" max="5383" width="48.88671875" style="3" customWidth="1"/>
    <col min="5384" max="5384" width="13.88671875" style="3" customWidth="1"/>
    <col min="5385" max="5385" width="10.44140625" style="3" customWidth="1"/>
    <col min="5386" max="5386" width="11.33203125" style="3" customWidth="1"/>
    <col min="5387" max="5388" width="11.109375" style="3" customWidth="1"/>
    <col min="5389" max="5389" width="10.33203125" style="3" customWidth="1"/>
    <col min="5390" max="5390" width="9.5546875" style="3" customWidth="1"/>
    <col min="5391" max="5391" width="12.44140625" style="3" customWidth="1"/>
    <col min="5392" max="5416" width="0.88671875" style="3" customWidth="1"/>
    <col min="5417" max="5417" width="0.44140625" style="3" customWidth="1"/>
    <col min="5418" max="5637" width="0.88671875" style="3" hidden="1"/>
    <col min="5638" max="5638" width="6.6640625" style="3" customWidth="1"/>
    <col min="5639" max="5639" width="48.88671875" style="3" customWidth="1"/>
    <col min="5640" max="5640" width="13.88671875" style="3" customWidth="1"/>
    <col min="5641" max="5641" width="10.44140625" style="3" customWidth="1"/>
    <col min="5642" max="5642" width="11.33203125" style="3" customWidth="1"/>
    <col min="5643" max="5644" width="11.109375" style="3" customWidth="1"/>
    <col min="5645" max="5645" width="10.33203125" style="3" customWidth="1"/>
    <col min="5646" max="5646" width="9.5546875" style="3" customWidth="1"/>
    <col min="5647" max="5647" width="12.44140625" style="3" customWidth="1"/>
    <col min="5648" max="5672" width="0.88671875" style="3" customWidth="1"/>
    <col min="5673" max="5673" width="0.44140625" style="3" customWidth="1"/>
    <col min="5674" max="5893" width="0.88671875" style="3" hidden="1"/>
    <col min="5894" max="5894" width="6.6640625" style="3" customWidth="1"/>
    <col min="5895" max="5895" width="48.88671875" style="3" customWidth="1"/>
    <col min="5896" max="5896" width="13.88671875" style="3" customWidth="1"/>
    <col min="5897" max="5897" width="10.44140625" style="3" customWidth="1"/>
    <col min="5898" max="5898" width="11.33203125" style="3" customWidth="1"/>
    <col min="5899" max="5900" width="11.109375" style="3" customWidth="1"/>
    <col min="5901" max="5901" width="10.33203125" style="3" customWidth="1"/>
    <col min="5902" max="5902" width="9.5546875" style="3" customWidth="1"/>
    <col min="5903" max="5903" width="12.44140625" style="3" customWidth="1"/>
    <col min="5904" max="5928" width="0.88671875" style="3" customWidth="1"/>
    <col min="5929" max="5929" width="0.44140625" style="3" customWidth="1"/>
    <col min="5930" max="6149" width="0.88671875" style="3" hidden="1"/>
    <col min="6150" max="6150" width="6.6640625" style="3" customWidth="1"/>
    <col min="6151" max="6151" width="48.88671875" style="3" customWidth="1"/>
    <col min="6152" max="6152" width="13.88671875" style="3" customWidth="1"/>
    <col min="6153" max="6153" width="10.44140625" style="3" customWidth="1"/>
    <col min="6154" max="6154" width="11.33203125" style="3" customWidth="1"/>
    <col min="6155" max="6156" width="11.109375" style="3" customWidth="1"/>
    <col min="6157" max="6157" width="10.33203125" style="3" customWidth="1"/>
    <col min="6158" max="6158" width="9.5546875" style="3" customWidth="1"/>
    <col min="6159" max="6159" width="12.44140625" style="3" customWidth="1"/>
    <col min="6160" max="6184" width="0.88671875" style="3" customWidth="1"/>
    <col min="6185" max="6185" width="0.44140625" style="3" customWidth="1"/>
    <col min="6186" max="6405" width="0.88671875" style="3" hidden="1"/>
    <col min="6406" max="6406" width="6.6640625" style="3" customWidth="1"/>
    <col min="6407" max="6407" width="48.88671875" style="3" customWidth="1"/>
    <col min="6408" max="6408" width="13.88671875" style="3" customWidth="1"/>
    <col min="6409" max="6409" width="10.44140625" style="3" customWidth="1"/>
    <col min="6410" max="6410" width="11.33203125" style="3" customWidth="1"/>
    <col min="6411" max="6412" width="11.109375" style="3" customWidth="1"/>
    <col min="6413" max="6413" width="10.33203125" style="3" customWidth="1"/>
    <col min="6414" max="6414" width="9.5546875" style="3" customWidth="1"/>
    <col min="6415" max="6415" width="12.44140625" style="3" customWidth="1"/>
    <col min="6416" max="6440" width="0.88671875" style="3" customWidth="1"/>
    <col min="6441" max="6441" width="0.44140625" style="3" customWidth="1"/>
    <col min="6442" max="6661" width="0.88671875" style="3" hidden="1"/>
    <col min="6662" max="6662" width="6.6640625" style="3" customWidth="1"/>
    <col min="6663" max="6663" width="48.88671875" style="3" customWidth="1"/>
    <col min="6664" max="6664" width="13.88671875" style="3" customWidth="1"/>
    <col min="6665" max="6665" width="10.44140625" style="3" customWidth="1"/>
    <col min="6666" max="6666" width="11.33203125" style="3" customWidth="1"/>
    <col min="6667" max="6668" width="11.109375" style="3" customWidth="1"/>
    <col min="6669" max="6669" width="10.33203125" style="3" customWidth="1"/>
    <col min="6670" max="6670" width="9.5546875" style="3" customWidth="1"/>
    <col min="6671" max="6671" width="12.44140625" style="3" customWidth="1"/>
    <col min="6672" max="6696" width="0.88671875" style="3" customWidth="1"/>
    <col min="6697" max="6697" width="0.44140625" style="3" customWidth="1"/>
    <col min="6698" max="6917" width="0.88671875" style="3" hidden="1"/>
    <col min="6918" max="6918" width="6.6640625" style="3" customWidth="1"/>
    <col min="6919" max="6919" width="48.88671875" style="3" customWidth="1"/>
    <col min="6920" max="6920" width="13.88671875" style="3" customWidth="1"/>
    <col min="6921" max="6921" width="10.44140625" style="3" customWidth="1"/>
    <col min="6922" max="6922" width="11.33203125" style="3" customWidth="1"/>
    <col min="6923" max="6924" width="11.109375" style="3" customWidth="1"/>
    <col min="6925" max="6925" width="10.33203125" style="3" customWidth="1"/>
    <col min="6926" max="6926" width="9.5546875" style="3" customWidth="1"/>
    <col min="6927" max="6927" width="12.44140625" style="3" customWidth="1"/>
    <col min="6928" max="6952" width="0.88671875" style="3" customWidth="1"/>
    <col min="6953" max="6953" width="0.44140625" style="3" customWidth="1"/>
    <col min="6954" max="7173" width="0.88671875" style="3" hidden="1"/>
    <col min="7174" max="7174" width="6.6640625" style="3" customWidth="1"/>
    <col min="7175" max="7175" width="48.88671875" style="3" customWidth="1"/>
    <col min="7176" max="7176" width="13.88671875" style="3" customWidth="1"/>
    <col min="7177" max="7177" width="10.44140625" style="3" customWidth="1"/>
    <col min="7178" max="7178" width="11.33203125" style="3" customWidth="1"/>
    <col min="7179" max="7180" width="11.109375" style="3" customWidth="1"/>
    <col min="7181" max="7181" width="10.33203125" style="3" customWidth="1"/>
    <col min="7182" max="7182" width="9.5546875" style="3" customWidth="1"/>
    <col min="7183" max="7183" width="12.44140625" style="3" customWidth="1"/>
    <col min="7184" max="7208" width="0.88671875" style="3" customWidth="1"/>
    <col min="7209" max="7209" width="0.44140625" style="3" customWidth="1"/>
    <col min="7210" max="7429" width="0.88671875" style="3" hidden="1"/>
    <col min="7430" max="7430" width="6.6640625" style="3" customWidth="1"/>
    <col min="7431" max="7431" width="48.88671875" style="3" customWidth="1"/>
    <col min="7432" max="7432" width="13.88671875" style="3" customWidth="1"/>
    <col min="7433" max="7433" width="10.44140625" style="3" customWidth="1"/>
    <col min="7434" max="7434" width="11.33203125" style="3" customWidth="1"/>
    <col min="7435" max="7436" width="11.109375" style="3" customWidth="1"/>
    <col min="7437" max="7437" width="10.33203125" style="3" customWidth="1"/>
    <col min="7438" max="7438" width="9.5546875" style="3" customWidth="1"/>
    <col min="7439" max="7439" width="12.44140625" style="3" customWidth="1"/>
    <col min="7440" max="7464" width="0.88671875" style="3" customWidth="1"/>
    <col min="7465" max="7465" width="0.44140625" style="3" customWidth="1"/>
    <col min="7466" max="7685" width="0.88671875" style="3" hidden="1"/>
    <col min="7686" max="7686" width="6.6640625" style="3" customWidth="1"/>
    <col min="7687" max="7687" width="48.88671875" style="3" customWidth="1"/>
    <col min="7688" max="7688" width="13.88671875" style="3" customWidth="1"/>
    <col min="7689" max="7689" width="10.44140625" style="3" customWidth="1"/>
    <col min="7690" max="7690" width="11.33203125" style="3" customWidth="1"/>
    <col min="7691" max="7692" width="11.109375" style="3" customWidth="1"/>
    <col min="7693" max="7693" width="10.33203125" style="3" customWidth="1"/>
    <col min="7694" max="7694" width="9.5546875" style="3" customWidth="1"/>
    <col min="7695" max="7695" width="12.44140625" style="3" customWidth="1"/>
    <col min="7696" max="7720" width="0.88671875" style="3" customWidth="1"/>
    <col min="7721" max="7721" width="0.44140625" style="3" customWidth="1"/>
    <col min="7722" max="7941" width="0.88671875" style="3" hidden="1"/>
    <col min="7942" max="7942" width="6.6640625" style="3" customWidth="1"/>
    <col min="7943" max="7943" width="48.88671875" style="3" customWidth="1"/>
    <col min="7944" max="7944" width="13.88671875" style="3" customWidth="1"/>
    <col min="7945" max="7945" width="10.44140625" style="3" customWidth="1"/>
    <col min="7946" max="7946" width="11.33203125" style="3" customWidth="1"/>
    <col min="7947" max="7948" width="11.109375" style="3" customWidth="1"/>
    <col min="7949" max="7949" width="10.33203125" style="3" customWidth="1"/>
    <col min="7950" max="7950" width="9.5546875" style="3" customWidth="1"/>
    <col min="7951" max="7951" width="12.44140625" style="3" customWidth="1"/>
    <col min="7952" max="7976" width="0.88671875" style="3" customWidth="1"/>
    <col min="7977" max="7977" width="0.44140625" style="3" customWidth="1"/>
    <col min="7978" max="8197" width="0.88671875" style="3" hidden="1"/>
    <col min="8198" max="8198" width="6.6640625" style="3" customWidth="1"/>
    <col min="8199" max="8199" width="48.88671875" style="3" customWidth="1"/>
    <col min="8200" max="8200" width="13.88671875" style="3" customWidth="1"/>
    <col min="8201" max="8201" width="10.44140625" style="3" customWidth="1"/>
    <col min="8202" max="8202" width="11.33203125" style="3" customWidth="1"/>
    <col min="8203" max="8204" width="11.109375" style="3" customWidth="1"/>
    <col min="8205" max="8205" width="10.33203125" style="3" customWidth="1"/>
    <col min="8206" max="8206" width="9.5546875" style="3" customWidth="1"/>
    <col min="8207" max="8207" width="12.44140625" style="3" customWidth="1"/>
    <col min="8208" max="8232" width="0.88671875" style="3" customWidth="1"/>
    <col min="8233" max="8233" width="0.44140625" style="3" customWidth="1"/>
    <col min="8234" max="8453" width="0.88671875" style="3" hidden="1"/>
    <col min="8454" max="8454" width="6.6640625" style="3" customWidth="1"/>
    <col min="8455" max="8455" width="48.88671875" style="3" customWidth="1"/>
    <col min="8456" max="8456" width="13.88671875" style="3" customWidth="1"/>
    <col min="8457" max="8457" width="10.44140625" style="3" customWidth="1"/>
    <col min="8458" max="8458" width="11.33203125" style="3" customWidth="1"/>
    <col min="8459" max="8460" width="11.109375" style="3" customWidth="1"/>
    <col min="8461" max="8461" width="10.33203125" style="3" customWidth="1"/>
    <col min="8462" max="8462" width="9.5546875" style="3" customWidth="1"/>
    <col min="8463" max="8463" width="12.44140625" style="3" customWidth="1"/>
    <col min="8464" max="8488" width="0.88671875" style="3" customWidth="1"/>
    <col min="8489" max="8489" width="0.44140625" style="3" customWidth="1"/>
    <col min="8490" max="8709" width="0.88671875" style="3" hidden="1"/>
    <col min="8710" max="8710" width="6.6640625" style="3" customWidth="1"/>
    <col min="8711" max="8711" width="48.88671875" style="3" customWidth="1"/>
    <col min="8712" max="8712" width="13.88671875" style="3" customWidth="1"/>
    <col min="8713" max="8713" width="10.44140625" style="3" customWidth="1"/>
    <col min="8714" max="8714" width="11.33203125" style="3" customWidth="1"/>
    <col min="8715" max="8716" width="11.109375" style="3" customWidth="1"/>
    <col min="8717" max="8717" width="10.33203125" style="3" customWidth="1"/>
    <col min="8718" max="8718" width="9.5546875" style="3" customWidth="1"/>
    <col min="8719" max="8719" width="12.44140625" style="3" customWidth="1"/>
    <col min="8720" max="8744" width="0.88671875" style="3" customWidth="1"/>
    <col min="8745" max="8745" width="0.44140625" style="3" customWidth="1"/>
    <col min="8746" max="8965" width="0.88671875" style="3" hidden="1"/>
    <col min="8966" max="8966" width="6.6640625" style="3" customWidth="1"/>
    <col min="8967" max="8967" width="48.88671875" style="3" customWidth="1"/>
    <col min="8968" max="8968" width="13.88671875" style="3" customWidth="1"/>
    <col min="8969" max="8969" width="10.44140625" style="3" customWidth="1"/>
    <col min="8970" max="8970" width="11.33203125" style="3" customWidth="1"/>
    <col min="8971" max="8972" width="11.109375" style="3" customWidth="1"/>
    <col min="8973" max="8973" width="10.33203125" style="3" customWidth="1"/>
    <col min="8974" max="8974" width="9.5546875" style="3" customWidth="1"/>
    <col min="8975" max="8975" width="12.44140625" style="3" customWidth="1"/>
    <col min="8976" max="9000" width="0.88671875" style="3" customWidth="1"/>
    <col min="9001" max="9001" width="0.44140625" style="3" customWidth="1"/>
    <col min="9002" max="9221" width="0.88671875" style="3" hidden="1"/>
    <col min="9222" max="9222" width="6.6640625" style="3" customWidth="1"/>
    <col min="9223" max="9223" width="48.88671875" style="3" customWidth="1"/>
    <col min="9224" max="9224" width="13.88671875" style="3" customWidth="1"/>
    <col min="9225" max="9225" width="10.44140625" style="3" customWidth="1"/>
    <col min="9226" max="9226" width="11.33203125" style="3" customWidth="1"/>
    <col min="9227" max="9228" width="11.109375" style="3" customWidth="1"/>
    <col min="9229" max="9229" width="10.33203125" style="3" customWidth="1"/>
    <col min="9230" max="9230" width="9.5546875" style="3" customWidth="1"/>
    <col min="9231" max="9231" width="12.44140625" style="3" customWidth="1"/>
    <col min="9232" max="9256" width="0.88671875" style="3" customWidth="1"/>
    <col min="9257" max="9257" width="0.44140625" style="3" customWidth="1"/>
    <col min="9258" max="9477" width="0.88671875" style="3" hidden="1"/>
    <col min="9478" max="9478" width="6.6640625" style="3" customWidth="1"/>
    <col min="9479" max="9479" width="48.88671875" style="3" customWidth="1"/>
    <col min="9480" max="9480" width="13.88671875" style="3" customWidth="1"/>
    <col min="9481" max="9481" width="10.44140625" style="3" customWidth="1"/>
    <col min="9482" max="9482" width="11.33203125" style="3" customWidth="1"/>
    <col min="9483" max="9484" width="11.109375" style="3" customWidth="1"/>
    <col min="9485" max="9485" width="10.33203125" style="3" customWidth="1"/>
    <col min="9486" max="9486" width="9.5546875" style="3" customWidth="1"/>
    <col min="9487" max="9487" width="12.44140625" style="3" customWidth="1"/>
    <col min="9488" max="9512" width="0.88671875" style="3" customWidth="1"/>
    <col min="9513" max="9513" width="0.44140625" style="3" customWidth="1"/>
    <col min="9514" max="9733" width="0.88671875" style="3" hidden="1"/>
    <col min="9734" max="9734" width="6.6640625" style="3" customWidth="1"/>
    <col min="9735" max="9735" width="48.88671875" style="3" customWidth="1"/>
    <col min="9736" max="9736" width="13.88671875" style="3" customWidth="1"/>
    <col min="9737" max="9737" width="10.44140625" style="3" customWidth="1"/>
    <col min="9738" max="9738" width="11.33203125" style="3" customWidth="1"/>
    <col min="9739" max="9740" width="11.109375" style="3" customWidth="1"/>
    <col min="9741" max="9741" width="10.33203125" style="3" customWidth="1"/>
    <col min="9742" max="9742" width="9.5546875" style="3" customWidth="1"/>
    <col min="9743" max="9743" width="12.44140625" style="3" customWidth="1"/>
    <col min="9744" max="9768" width="0.88671875" style="3" customWidth="1"/>
    <col min="9769" max="9769" width="0.44140625" style="3" customWidth="1"/>
    <col min="9770" max="9989" width="0.88671875" style="3" hidden="1"/>
    <col min="9990" max="9990" width="6.6640625" style="3" customWidth="1"/>
    <col min="9991" max="9991" width="48.88671875" style="3" customWidth="1"/>
    <col min="9992" max="9992" width="13.88671875" style="3" customWidth="1"/>
    <col min="9993" max="9993" width="10.44140625" style="3" customWidth="1"/>
    <col min="9994" max="9994" width="11.33203125" style="3" customWidth="1"/>
    <col min="9995" max="9996" width="11.109375" style="3" customWidth="1"/>
    <col min="9997" max="9997" width="10.33203125" style="3" customWidth="1"/>
    <col min="9998" max="9998" width="9.5546875" style="3" customWidth="1"/>
    <col min="9999" max="9999" width="12.44140625" style="3" customWidth="1"/>
    <col min="10000" max="10024" width="0.88671875" style="3" customWidth="1"/>
    <col min="10025" max="10025" width="0.44140625" style="3" customWidth="1"/>
    <col min="10026" max="10245" width="0.88671875" style="3" hidden="1"/>
    <col min="10246" max="10246" width="6.6640625" style="3" customWidth="1"/>
    <col min="10247" max="10247" width="48.88671875" style="3" customWidth="1"/>
    <col min="10248" max="10248" width="13.88671875" style="3" customWidth="1"/>
    <col min="10249" max="10249" width="10.44140625" style="3" customWidth="1"/>
    <col min="10250" max="10250" width="11.33203125" style="3" customWidth="1"/>
    <col min="10251" max="10252" width="11.109375" style="3" customWidth="1"/>
    <col min="10253" max="10253" width="10.33203125" style="3" customWidth="1"/>
    <col min="10254" max="10254" width="9.5546875" style="3" customWidth="1"/>
    <col min="10255" max="10255" width="12.44140625" style="3" customWidth="1"/>
    <col min="10256" max="10280" width="0.88671875" style="3" customWidth="1"/>
    <col min="10281" max="10281" width="0.44140625" style="3" customWidth="1"/>
    <col min="10282" max="10501" width="0.88671875" style="3" hidden="1"/>
    <col min="10502" max="10502" width="6.6640625" style="3" customWidth="1"/>
    <col min="10503" max="10503" width="48.88671875" style="3" customWidth="1"/>
    <col min="10504" max="10504" width="13.88671875" style="3" customWidth="1"/>
    <col min="10505" max="10505" width="10.44140625" style="3" customWidth="1"/>
    <col min="10506" max="10506" width="11.33203125" style="3" customWidth="1"/>
    <col min="10507" max="10508" width="11.109375" style="3" customWidth="1"/>
    <col min="10509" max="10509" width="10.33203125" style="3" customWidth="1"/>
    <col min="10510" max="10510" width="9.5546875" style="3" customWidth="1"/>
    <col min="10511" max="10511" width="12.44140625" style="3" customWidth="1"/>
    <col min="10512" max="10536" width="0.88671875" style="3" customWidth="1"/>
    <col min="10537" max="10537" width="0.44140625" style="3" customWidth="1"/>
    <col min="10538" max="10757" width="0.88671875" style="3" hidden="1"/>
    <col min="10758" max="10758" width="6.6640625" style="3" customWidth="1"/>
    <col min="10759" max="10759" width="48.88671875" style="3" customWidth="1"/>
    <col min="10760" max="10760" width="13.88671875" style="3" customWidth="1"/>
    <col min="10761" max="10761" width="10.44140625" style="3" customWidth="1"/>
    <col min="10762" max="10762" width="11.33203125" style="3" customWidth="1"/>
    <col min="10763" max="10764" width="11.109375" style="3" customWidth="1"/>
    <col min="10765" max="10765" width="10.33203125" style="3" customWidth="1"/>
    <col min="10766" max="10766" width="9.5546875" style="3" customWidth="1"/>
    <col min="10767" max="10767" width="12.44140625" style="3" customWidth="1"/>
    <col min="10768" max="10792" width="0.88671875" style="3" customWidth="1"/>
    <col min="10793" max="10793" width="0.44140625" style="3" customWidth="1"/>
    <col min="10794" max="11013" width="0.88671875" style="3" hidden="1"/>
    <col min="11014" max="11014" width="6.6640625" style="3" customWidth="1"/>
    <col min="11015" max="11015" width="48.88671875" style="3" customWidth="1"/>
    <col min="11016" max="11016" width="13.88671875" style="3" customWidth="1"/>
    <col min="11017" max="11017" width="10.44140625" style="3" customWidth="1"/>
    <col min="11018" max="11018" width="11.33203125" style="3" customWidth="1"/>
    <col min="11019" max="11020" width="11.109375" style="3" customWidth="1"/>
    <col min="11021" max="11021" width="10.33203125" style="3" customWidth="1"/>
    <col min="11022" max="11022" width="9.5546875" style="3" customWidth="1"/>
    <col min="11023" max="11023" width="12.44140625" style="3" customWidth="1"/>
    <col min="11024" max="11048" width="0.88671875" style="3" customWidth="1"/>
    <col min="11049" max="11049" width="0.44140625" style="3" customWidth="1"/>
    <col min="11050" max="11269" width="0.88671875" style="3" hidden="1"/>
    <col min="11270" max="11270" width="6.6640625" style="3" customWidth="1"/>
    <col min="11271" max="11271" width="48.88671875" style="3" customWidth="1"/>
    <col min="11272" max="11272" width="13.88671875" style="3" customWidth="1"/>
    <col min="11273" max="11273" width="10.44140625" style="3" customWidth="1"/>
    <col min="11274" max="11274" width="11.33203125" style="3" customWidth="1"/>
    <col min="11275" max="11276" width="11.109375" style="3" customWidth="1"/>
    <col min="11277" max="11277" width="10.33203125" style="3" customWidth="1"/>
    <col min="11278" max="11278" width="9.5546875" style="3" customWidth="1"/>
    <col min="11279" max="11279" width="12.44140625" style="3" customWidth="1"/>
    <col min="11280" max="11304" width="0.88671875" style="3" customWidth="1"/>
    <col min="11305" max="11305" width="0.44140625" style="3" customWidth="1"/>
    <col min="11306" max="11525" width="0.88671875" style="3" hidden="1"/>
    <col min="11526" max="11526" width="6.6640625" style="3" customWidth="1"/>
    <col min="11527" max="11527" width="48.88671875" style="3" customWidth="1"/>
    <col min="11528" max="11528" width="13.88671875" style="3" customWidth="1"/>
    <col min="11529" max="11529" width="10.44140625" style="3" customWidth="1"/>
    <col min="11530" max="11530" width="11.33203125" style="3" customWidth="1"/>
    <col min="11531" max="11532" width="11.109375" style="3" customWidth="1"/>
    <col min="11533" max="11533" width="10.33203125" style="3" customWidth="1"/>
    <col min="11534" max="11534" width="9.5546875" style="3" customWidth="1"/>
    <col min="11535" max="11535" width="12.44140625" style="3" customWidth="1"/>
    <col min="11536" max="11560" width="0.88671875" style="3" customWidth="1"/>
    <col min="11561" max="11561" width="0.44140625" style="3" customWidth="1"/>
    <col min="11562" max="11781" width="0.88671875" style="3" hidden="1"/>
    <col min="11782" max="11782" width="6.6640625" style="3" customWidth="1"/>
    <col min="11783" max="11783" width="48.88671875" style="3" customWidth="1"/>
    <col min="11784" max="11784" width="13.88671875" style="3" customWidth="1"/>
    <col min="11785" max="11785" width="10.44140625" style="3" customWidth="1"/>
    <col min="11786" max="11786" width="11.33203125" style="3" customWidth="1"/>
    <col min="11787" max="11788" width="11.109375" style="3" customWidth="1"/>
    <col min="11789" max="11789" width="10.33203125" style="3" customWidth="1"/>
    <col min="11790" max="11790" width="9.5546875" style="3" customWidth="1"/>
    <col min="11791" max="11791" width="12.44140625" style="3" customWidth="1"/>
    <col min="11792" max="11816" width="0.88671875" style="3" customWidth="1"/>
    <col min="11817" max="11817" width="0.44140625" style="3" customWidth="1"/>
    <col min="11818" max="12037" width="0.88671875" style="3" hidden="1"/>
    <col min="12038" max="12038" width="6.6640625" style="3" customWidth="1"/>
    <col min="12039" max="12039" width="48.88671875" style="3" customWidth="1"/>
    <col min="12040" max="12040" width="13.88671875" style="3" customWidth="1"/>
    <col min="12041" max="12041" width="10.44140625" style="3" customWidth="1"/>
    <col min="12042" max="12042" width="11.33203125" style="3" customWidth="1"/>
    <col min="12043" max="12044" width="11.109375" style="3" customWidth="1"/>
    <col min="12045" max="12045" width="10.33203125" style="3" customWidth="1"/>
    <col min="12046" max="12046" width="9.5546875" style="3" customWidth="1"/>
    <col min="12047" max="12047" width="12.44140625" style="3" customWidth="1"/>
    <col min="12048" max="12072" width="0.88671875" style="3" customWidth="1"/>
    <col min="12073" max="12073" width="0.44140625" style="3" customWidth="1"/>
    <col min="12074" max="12293" width="0.88671875" style="3" hidden="1"/>
    <col min="12294" max="12294" width="6.6640625" style="3" customWidth="1"/>
    <col min="12295" max="12295" width="48.88671875" style="3" customWidth="1"/>
    <col min="12296" max="12296" width="13.88671875" style="3" customWidth="1"/>
    <col min="12297" max="12297" width="10.44140625" style="3" customWidth="1"/>
    <col min="12298" max="12298" width="11.33203125" style="3" customWidth="1"/>
    <col min="12299" max="12300" width="11.109375" style="3" customWidth="1"/>
    <col min="12301" max="12301" width="10.33203125" style="3" customWidth="1"/>
    <col min="12302" max="12302" width="9.5546875" style="3" customWidth="1"/>
    <col min="12303" max="12303" width="12.44140625" style="3" customWidth="1"/>
    <col min="12304" max="12328" width="0.88671875" style="3" customWidth="1"/>
    <col min="12329" max="12329" width="0.44140625" style="3" customWidth="1"/>
    <col min="12330" max="12549" width="0.88671875" style="3" hidden="1"/>
    <col min="12550" max="12550" width="6.6640625" style="3" customWidth="1"/>
    <col min="12551" max="12551" width="48.88671875" style="3" customWidth="1"/>
    <col min="12552" max="12552" width="13.88671875" style="3" customWidth="1"/>
    <col min="12553" max="12553" width="10.44140625" style="3" customWidth="1"/>
    <col min="12554" max="12554" width="11.33203125" style="3" customWidth="1"/>
    <col min="12555" max="12556" width="11.109375" style="3" customWidth="1"/>
    <col min="12557" max="12557" width="10.33203125" style="3" customWidth="1"/>
    <col min="12558" max="12558" width="9.5546875" style="3" customWidth="1"/>
    <col min="12559" max="12559" width="12.44140625" style="3" customWidth="1"/>
    <col min="12560" max="12584" width="0.88671875" style="3" customWidth="1"/>
    <col min="12585" max="12585" width="0.44140625" style="3" customWidth="1"/>
    <col min="12586" max="12805" width="0.88671875" style="3" hidden="1"/>
    <col min="12806" max="12806" width="6.6640625" style="3" customWidth="1"/>
    <col min="12807" max="12807" width="48.88671875" style="3" customWidth="1"/>
    <col min="12808" max="12808" width="13.88671875" style="3" customWidth="1"/>
    <col min="12809" max="12809" width="10.44140625" style="3" customWidth="1"/>
    <col min="12810" max="12810" width="11.33203125" style="3" customWidth="1"/>
    <col min="12811" max="12812" width="11.109375" style="3" customWidth="1"/>
    <col min="12813" max="12813" width="10.33203125" style="3" customWidth="1"/>
    <col min="12814" max="12814" width="9.5546875" style="3" customWidth="1"/>
    <col min="12815" max="12815" width="12.44140625" style="3" customWidth="1"/>
    <col min="12816" max="12840" width="0.88671875" style="3" customWidth="1"/>
    <col min="12841" max="12841" width="0.44140625" style="3" customWidth="1"/>
    <col min="12842" max="13061" width="0.88671875" style="3" hidden="1"/>
    <col min="13062" max="13062" width="6.6640625" style="3" customWidth="1"/>
    <col min="13063" max="13063" width="48.88671875" style="3" customWidth="1"/>
    <col min="13064" max="13064" width="13.88671875" style="3" customWidth="1"/>
    <col min="13065" max="13065" width="10.44140625" style="3" customWidth="1"/>
    <col min="13066" max="13066" width="11.33203125" style="3" customWidth="1"/>
    <col min="13067" max="13068" width="11.109375" style="3" customWidth="1"/>
    <col min="13069" max="13069" width="10.33203125" style="3" customWidth="1"/>
    <col min="13070" max="13070" width="9.5546875" style="3" customWidth="1"/>
    <col min="13071" max="13071" width="12.44140625" style="3" customWidth="1"/>
    <col min="13072" max="13096" width="0.88671875" style="3" customWidth="1"/>
    <col min="13097" max="13097" width="0.44140625" style="3" customWidth="1"/>
    <col min="13098" max="13317" width="0.88671875" style="3" hidden="1"/>
    <col min="13318" max="13318" width="6.6640625" style="3" customWidth="1"/>
    <col min="13319" max="13319" width="48.88671875" style="3" customWidth="1"/>
    <col min="13320" max="13320" width="13.88671875" style="3" customWidth="1"/>
    <col min="13321" max="13321" width="10.44140625" style="3" customWidth="1"/>
    <col min="13322" max="13322" width="11.33203125" style="3" customWidth="1"/>
    <col min="13323" max="13324" width="11.109375" style="3" customWidth="1"/>
    <col min="13325" max="13325" width="10.33203125" style="3" customWidth="1"/>
    <col min="13326" max="13326" width="9.5546875" style="3" customWidth="1"/>
    <col min="13327" max="13327" width="12.44140625" style="3" customWidth="1"/>
    <col min="13328" max="13352" width="0.88671875" style="3" customWidth="1"/>
    <col min="13353" max="13353" width="0.44140625" style="3" customWidth="1"/>
    <col min="13354" max="13573" width="0.88671875" style="3" hidden="1"/>
    <col min="13574" max="13574" width="6.6640625" style="3" customWidth="1"/>
    <col min="13575" max="13575" width="48.88671875" style="3" customWidth="1"/>
    <col min="13576" max="13576" width="13.88671875" style="3" customWidth="1"/>
    <col min="13577" max="13577" width="10.44140625" style="3" customWidth="1"/>
    <col min="13578" max="13578" width="11.33203125" style="3" customWidth="1"/>
    <col min="13579" max="13580" width="11.109375" style="3" customWidth="1"/>
    <col min="13581" max="13581" width="10.33203125" style="3" customWidth="1"/>
    <col min="13582" max="13582" width="9.5546875" style="3" customWidth="1"/>
    <col min="13583" max="13583" width="12.44140625" style="3" customWidth="1"/>
    <col min="13584" max="13608" width="0.88671875" style="3" customWidth="1"/>
    <col min="13609" max="13609" width="0.44140625" style="3" customWidth="1"/>
    <col min="13610" max="13829" width="0.88671875" style="3" hidden="1"/>
    <col min="13830" max="13830" width="6.6640625" style="3" customWidth="1"/>
    <col min="13831" max="13831" width="48.88671875" style="3" customWidth="1"/>
    <col min="13832" max="13832" width="13.88671875" style="3" customWidth="1"/>
    <col min="13833" max="13833" width="10.44140625" style="3" customWidth="1"/>
    <col min="13834" max="13834" width="11.33203125" style="3" customWidth="1"/>
    <col min="13835" max="13836" width="11.109375" style="3" customWidth="1"/>
    <col min="13837" max="13837" width="10.33203125" style="3" customWidth="1"/>
    <col min="13838" max="13838" width="9.5546875" style="3" customWidth="1"/>
    <col min="13839" max="13839" width="12.44140625" style="3" customWidth="1"/>
    <col min="13840" max="13864" width="0.88671875" style="3" customWidth="1"/>
    <col min="13865" max="13865" width="0.44140625" style="3" customWidth="1"/>
    <col min="13866" max="14085" width="0.88671875" style="3" hidden="1"/>
    <col min="14086" max="14086" width="6.6640625" style="3" customWidth="1"/>
    <col min="14087" max="14087" width="48.88671875" style="3" customWidth="1"/>
    <col min="14088" max="14088" width="13.88671875" style="3" customWidth="1"/>
    <col min="14089" max="14089" width="10.44140625" style="3" customWidth="1"/>
    <col min="14090" max="14090" width="11.33203125" style="3" customWidth="1"/>
    <col min="14091" max="14092" width="11.109375" style="3" customWidth="1"/>
    <col min="14093" max="14093" width="10.33203125" style="3" customWidth="1"/>
    <col min="14094" max="14094" width="9.5546875" style="3" customWidth="1"/>
    <col min="14095" max="14095" width="12.44140625" style="3" customWidth="1"/>
    <col min="14096" max="14120" width="0.88671875" style="3" customWidth="1"/>
    <col min="14121" max="14121" width="0.44140625" style="3" customWidth="1"/>
    <col min="14122" max="14341" width="0.88671875" style="3" hidden="1"/>
    <col min="14342" max="14342" width="6.6640625" style="3" customWidth="1"/>
    <col min="14343" max="14343" width="48.88671875" style="3" customWidth="1"/>
    <col min="14344" max="14344" width="13.88671875" style="3" customWidth="1"/>
    <col min="14345" max="14345" width="10.44140625" style="3" customWidth="1"/>
    <col min="14346" max="14346" width="11.33203125" style="3" customWidth="1"/>
    <col min="14347" max="14348" width="11.109375" style="3" customWidth="1"/>
    <col min="14349" max="14349" width="10.33203125" style="3" customWidth="1"/>
    <col min="14350" max="14350" width="9.5546875" style="3" customWidth="1"/>
    <col min="14351" max="14351" width="12.44140625" style="3" customWidth="1"/>
    <col min="14352" max="14376" width="0.88671875" style="3" customWidth="1"/>
    <col min="14377" max="14377" width="0.44140625" style="3" customWidth="1"/>
    <col min="14378" max="14597" width="0.88671875" style="3" hidden="1"/>
    <col min="14598" max="14598" width="6.6640625" style="3" customWidth="1"/>
    <col min="14599" max="14599" width="48.88671875" style="3" customWidth="1"/>
    <col min="14600" max="14600" width="13.88671875" style="3" customWidth="1"/>
    <col min="14601" max="14601" width="10.44140625" style="3" customWidth="1"/>
    <col min="14602" max="14602" width="11.33203125" style="3" customWidth="1"/>
    <col min="14603" max="14604" width="11.109375" style="3" customWidth="1"/>
    <col min="14605" max="14605" width="10.33203125" style="3" customWidth="1"/>
    <col min="14606" max="14606" width="9.5546875" style="3" customWidth="1"/>
    <col min="14607" max="14607" width="12.44140625" style="3" customWidth="1"/>
    <col min="14608" max="14632" width="0.88671875" style="3" customWidth="1"/>
    <col min="14633" max="14633" width="0.44140625" style="3" customWidth="1"/>
    <col min="14634" max="14853" width="0.88671875" style="3" hidden="1"/>
    <col min="14854" max="14854" width="6.6640625" style="3" customWidth="1"/>
    <col min="14855" max="14855" width="48.88671875" style="3" customWidth="1"/>
    <col min="14856" max="14856" width="13.88671875" style="3" customWidth="1"/>
    <col min="14857" max="14857" width="10.44140625" style="3" customWidth="1"/>
    <col min="14858" max="14858" width="11.33203125" style="3" customWidth="1"/>
    <col min="14859" max="14860" width="11.109375" style="3" customWidth="1"/>
    <col min="14861" max="14861" width="10.33203125" style="3" customWidth="1"/>
    <col min="14862" max="14862" width="9.5546875" style="3" customWidth="1"/>
    <col min="14863" max="14863" width="12.44140625" style="3" customWidth="1"/>
    <col min="14864" max="14888" width="0.88671875" style="3" customWidth="1"/>
    <col min="14889" max="14889" width="0.44140625" style="3" customWidth="1"/>
    <col min="14890" max="15109" width="0.88671875" style="3" hidden="1"/>
    <col min="15110" max="15110" width="6.6640625" style="3" customWidth="1"/>
    <col min="15111" max="15111" width="48.88671875" style="3" customWidth="1"/>
    <col min="15112" max="15112" width="13.88671875" style="3" customWidth="1"/>
    <col min="15113" max="15113" width="10.44140625" style="3" customWidth="1"/>
    <col min="15114" max="15114" width="11.33203125" style="3" customWidth="1"/>
    <col min="15115" max="15116" width="11.109375" style="3" customWidth="1"/>
    <col min="15117" max="15117" width="10.33203125" style="3" customWidth="1"/>
    <col min="15118" max="15118" width="9.5546875" style="3" customWidth="1"/>
    <col min="15119" max="15119" width="12.44140625" style="3" customWidth="1"/>
    <col min="15120" max="15144" width="0.88671875" style="3" customWidth="1"/>
    <col min="15145" max="15145" width="0.44140625" style="3" customWidth="1"/>
    <col min="15146" max="15365" width="0.88671875" style="3" hidden="1"/>
    <col min="15366" max="15366" width="6.6640625" style="3" customWidth="1"/>
    <col min="15367" max="15367" width="48.88671875" style="3" customWidth="1"/>
    <col min="15368" max="15368" width="13.88671875" style="3" customWidth="1"/>
    <col min="15369" max="15369" width="10.44140625" style="3" customWidth="1"/>
    <col min="15370" max="15370" width="11.33203125" style="3" customWidth="1"/>
    <col min="15371" max="15372" width="11.109375" style="3" customWidth="1"/>
    <col min="15373" max="15373" width="10.33203125" style="3" customWidth="1"/>
    <col min="15374" max="15374" width="9.5546875" style="3" customWidth="1"/>
    <col min="15375" max="15375" width="12.44140625" style="3" customWidth="1"/>
    <col min="15376" max="15400" width="0.88671875" style="3" customWidth="1"/>
    <col min="15401" max="15401" width="0.44140625" style="3" customWidth="1"/>
    <col min="15402" max="15621" width="0.88671875" style="3" hidden="1"/>
    <col min="15622" max="15622" width="6.6640625" style="3" customWidth="1"/>
    <col min="15623" max="15623" width="48.88671875" style="3" customWidth="1"/>
    <col min="15624" max="15624" width="13.88671875" style="3" customWidth="1"/>
    <col min="15625" max="15625" width="10.44140625" style="3" customWidth="1"/>
    <col min="15626" max="15626" width="11.33203125" style="3" customWidth="1"/>
    <col min="15627" max="15628" width="11.109375" style="3" customWidth="1"/>
    <col min="15629" max="15629" width="10.33203125" style="3" customWidth="1"/>
    <col min="15630" max="15630" width="9.5546875" style="3" customWidth="1"/>
    <col min="15631" max="15631" width="12.44140625" style="3" customWidth="1"/>
    <col min="15632" max="15656" width="0.88671875" style="3" customWidth="1"/>
    <col min="15657" max="15657" width="0.44140625" style="3" customWidth="1"/>
    <col min="15658" max="15877" width="0.88671875" style="3" hidden="1"/>
    <col min="15878" max="15878" width="6.6640625" style="3" customWidth="1"/>
    <col min="15879" max="15879" width="48.88671875" style="3" customWidth="1"/>
    <col min="15880" max="15880" width="13.88671875" style="3" customWidth="1"/>
    <col min="15881" max="15881" width="10.44140625" style="3" customWidth="1"/>
    <col min="15882" max="15882" width="11.33203125" style="3" customWidth="1"/>
    <col min="15883" max="15884" width="11.109375" style="3" customWidth="1"/>
    <col min="15885" max="15885" width="10.33203125" style="3" customWidth="1"/>
    <col min="15886" max="15886" width="9.5546875" style="3" customWidth="1"/>
    <col min="15887" max="15887" width="12.44140625" style="3" customWidth="1"/>
    <col min="15888" max="15912" width="0.88671875" style="3" customWidth="1"/>
    <col min="15913" max="15913" width="0.44140625" style="3" customWidth="1"/>
    <col min="15914" max="16133" width="0.88671875" style="3" hidden="1"/>
    <col min="16134" max="16134" width="6.6640625" style="3" customWidth="1"/>
    <col min="16135" max="16135" width="48.88671875" style="3" customWidth="1"/>
    <col min="16136" max="16136" width="13.88671875" style="3" customWidth="1"/>
    <col min="16137" max="16137" width="10.44140625" style="3" customWidth="1"/>
    <col min="16138" max="16138" width="11.33203125" style="3" customWidth="1"/>
    <col min="16139" max="16140" width="11.109375" style="3" customWidth="1"/>
    <col min="16141" max="16141" width="10.33203125" style="3" customWidth="1"/>
    <col min="16142" max="16142" width="9.5546875" style="3" customWidth="1"/>
    <col min="16143" max="16143" width="12.44140625" style="3" customWidth="1"/>
    <col min="16144" max="16168" width="0.88671875" style="3" customWidth="1"/>
    <col min="16169" max="16169" width="0.44140625" style="3" customWidth="1"/>
    <col min="16170" max="16170" width="0" style="3" hidden="1"/>
    <col min="16171" max="16384" width="0.88671875" style="3" hidden="1"/>
  </cols>
  <sheetData>
    <row r="1" spans="1:15" hidden="1">
      <c r="K1" s="149"/>
      <c r="L1" s="149"/>
      <c r="M1" s="149" t="s">
        <v>547</v>
      </c>
      <c r="N1" s="149"/>
      <c r="O1" s="149"/>
    </row>
    <row r="2" spans="1:15" s="1" customFormat="1" ht="12" hidden="1" customHeight="1">
      <c r="K2" s="2"/>
      <c r="L2" s="2"/>
      <c r="M2" s="2"/>
      <c r="N2" s="2"/>
      <c r="O2" s="2"/>
    </row>
    <row r="3" spans="1:15" s="1" customFormat="1" ht="12" hidden="1" customHeight="1">
      <c r="K3" s="2"/>
      <c r="L3" s="2"/>
      <c r="M3" s="2"/>
      <c r="N3" s="2"/>
      <c r="O3" s="2"/>
    </row>
    <row r="4" spans="1:15" s="1" customFormat="1" ht="12" customHeight="1">
      <c r="K4" s="2"/>
      <c r="L4" s="2" t="s">
        <v>0</v>
      </c>
      <c r="M4" s="2"/>
      <c r="N4" s="2"/>
      <c r="O4" s="2"/>
    </row>
    <row r="5" spans="1:15" s="1" customFormat="1" ht="12" customHeight="1">
      <c r="K5" s="2"/>
      <c r="L5" s="2" t="s">
        <v>1</v>
      </c>
      <c r="M5" s="2"/>
      <c r="N5" s="2"/>
      <c r="O5" s="2"/>
    </row>
    <row r="6" spans="1:15" ht="13.5" customHeight="1">
      <c r="L6" s="2" t="s">
        <v>2</v>
      </c>
    </row>
    <row r="7" spans="1:15" ht="13.5" customHeight="1">
      <c r="L7" s="2" t="s">
        <v>3</v>
      </c>
    </row>
    <row r="8" spans="1:15" ht="13.5" customHeight="1">
      <c r="A8" s="335" t="s">
        <v>4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31"/>
      <c r="O8" s="231"/>
    </row>
    <row r="9" spans="1:15" ht="13.5" customHeight="1">
      <c r="A9" s="63"/>
      <c r="B9" s="63"/>
      <c r="C9" s="63"/>
      <c r="D9" s="63"/>
      <c r="E9" s="63"/>
      <c r="F9" s="63"/>
      <c r="G9" s="63"/>
      <c r="H9" s="63"/>
      <c r="I9" s="63"/>
      <c r="J9" s="63"/>
      <c r="K9" s="231"/>
      <c r="L9" s="231"/>
      <c r="M9" s="231"/>
      <c r="N9" s="231"/>
      <c r="O9" s="231"/>
    </row>
    <row r="10" spans="1:15" ht="13.5" customHeight="1">
      <c r="A10" s="335" t="s">
        <v>596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231"/>
      <c r="O10" s="231"/>
    </row>
    <row r="11" spans="1:15" ht="13.5" customHeight="1"/>
    <row r="12" spans="1:15">
      <c r="A12" s="342" t="s">
        <v>5</v>
      </c>
      <c r="B12" s="343" t="s">
        <v>6</v>
      </c>
      <c r="C12" s="342" t="s">
        <v>7</v>
      </c>
      <c r="D12" s="342">
        <v>2012</v>
      </c>
      <c r="E12" s="343"/>
      <c r="F12" s="342">
        <v>2013</v>
      </c>
      <c r="G12" s="343"/>
      <c r="H12" s="342">
        <v>2014</v>
      </c>
      <c r="I12" s="343"/>
      <c r="J12" s="344">
        <v>2015</v>
      </c>
      <c r="K12" s="345"/>
      <c r="L12" s="342">
        <v>2016</v>
      </c>
      <c r="M12" s="342"/>
      <c r="N12" s="232">
        <v>2017</v>
      </c>
      <c r="O12" s="232">
        <v>2018</v>
      </c>
    </row>
    <row r="13" spans="1:15" ht="27.6">
      <c r="A13" s="343"/>
      <c r="B13" s="343"/>
      <c r="C13" s="343"/>
      <c r="D13" s="233" t="s">
        <v>8</v>
      </c>
      <c r="E13" s="233" t="s">
        <v>9</v>
      </c>
      <c r="F13" s="233" t="s">
        <v>8</v>
      </c>
      <c r="G13" s="233" t="s">
        <v>9</v>
      </c>
      <c r="H13" s="233" t="s">
        <v>8</v>
      </c>
      <c r="I13" s="233" t="s">
        <v>9</v>
      </c>
      <c r="J13" s="233" t="s">
        <v>8</v>
      </c>
      <c r="K13" s="233" t="s">
        <v>10</v>
      </c>
      <c r="L13" s="232" t="s">
        <v>545</v>
      </c>
      <c r="M13" s="232" t="s">
        <v>546</v>
      </c>
      <c r="N13" s="232" t="s">
        <v>546</v>
      </c>
      <c r="O13" s="232" t="s">
        <v>546</v>
      </c>
    </row>
    <row r="14" spans="1:15">
      <c r="A14" s="50">
        <v>1</v>
      </c>
      <c r="B14" s="50">
        <v>2</v>
      </c>
      <c r="C14" s="50">
        <v>3</v>
      </c>
      <c r="D14" s="233"/>
      <c r="E14" s="233"/>
      <c r="F14" s="233">
        <v>4</v>
      </c>
      <c r="G14" s="233">
        <v>5</v>
      </c>
      <c r="H14" s="233">
        <v>6</v>
      </c>
      <c r="I14" s="233">
        <v>7</v>
      </c>
      <c r="J14" s="233">
        <v>8</v>
      </c>
      <c r="K14" s="233">
        <v>9</v>
      </c>
      <c r="L14" s="233">
        <v>10</v>
      </c>
      <c r="M14" s="233">
        <v>11</v>
      </c>
      <c r="N14" s="233">
        <v>12</v>
      </c>
      <c r="O14" s="233">
        <v>13</v>
      </c>
    </row>
    <row r="15" spans="1:15">
      <c r="A15" s="52">
        <v>1</v>
      </c>
      <c r="B15" s="4" t="s">
        <v>11</v>
      </c>
      <c r="C15" s="5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>
      <c r="A16" s="50" t="s">
        <v>12</v>
      </c>
      <c r="B16" s="5" t="s">
        <v>13</v>
      </c>
      <c r="C16" s="50" t="s">
        <v>14</v>
      </c>
      <c r="D16" s="60">
        <f>D28</f>
        <v>34.700000000000003</v>
      </c>
      <c r="E16" s="60">
        <f t="shared" ref="E16:O16" si="0">E28</f>
        <v>34.450000000000003</v>
      </c>
      <c r="F16" s="60">
        <f t="shared" si="0"/>
        <v>35</v>
      </c>
      <c r="G16" s="60">
        <f t="shared" si="0"/>
        <v>32.799999999999997</v>
      </c>
      <c r="H16" s="60">
        <f t="shared" si="0"/>
        <v>54.999999999999993</v>
      </c>
      <c r="I16" s="60">
        <v>33.700000000000003</v>
      </c>
      <c r="J16" s="60">
        <f t="shared" si="0"/>
        <v>33.430000000000007</v>
      </c>
      <c r="K16" s="60">
        <v>30</v>
      </c>
      <c r="L16" s="60">
        <v>30</v>
      </c>
      <c r="M16" s="60">
        <f t="shared" si="0"/>
        <v>0</v>
      </c>
      <c r="N16" s="60">
        <f t="shared" si="0"/>
        <v>0</v>
      </c>
      <c r="O16" s="60">
        <f t="shared" si="0"/>
        <v>0</v>
      </c>
    </row>
    <row r="17" spans="1:15">
      <c r="A17" s="50" t="s">
        <v>15</v>
      </c>
      <c r="B17" s="6" t="s">
        <v>16</v>
      </c>
      <c r="C17" s="50" t="s">
        <v>14</v>
      </c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>
      <c r="A18" s="50" t="s">
        <v>17</v>
      </c>
      <c r="B18" s="6" t="s">
        <v>18</v>
      </c>
      <c r="C18" s="50" t="s">
        <v>14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19" spans="1:15" ht="27.6">
      <c r="A19" s="50" t="s">
        <v>19</v>
      </c>
      <c r="B19" s="7" t="s">
        <v>20</v>
      </c>
      <c r="C19" s="50" t="s">
        <v>14</v>
      </c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</row>
    <row r="20" spans="1:15">
      <c r="A20" s="50" t="s">
        <v>21</v>
      </c>
      <c r="B20" s="5" t="s">
        <v>22</v>
      </c>
      <c r="C20" s="50" t="s">
        <v>14</v>
      </c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</row>
    <row r="21" spans="1:15">
      <c r="A21" s="50" t="s">
        <v>23</v>
      </c>
      <c r="B21" s="5" t="s">
        <v>24</v>
      </c>
      <c r="C21" s="50" t="s">
        <v>14</v>
      </c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5">
      <c r="A22" s="50" t="s">
        <v>25</v>
      </c>
      <c r="B22" s="5" t="s">
        <v>26</v>
      </c>
      <c r="C22" s="50" t="s">
        <v>14</v>
      </c>
      <c r="D22" s="60">
        <f>D34+D32</f>
        <v>34.700000000000003</v>
      </c>
      <c r="E22" s="60">
        <f t="shared" ref="E22:J22" si="1">E34+E32</f>
        <v>34.450000000000003</v>
      </c>
      <c r="F22" s="60">
        <f t="shared" si="1"/>
        <v>35</v>
      </c>
      <c r="G22" s="60">
        <f t="shared" si="1"/>
        <v>32.799999999999997</v>
      </c>
      <c r="H22" s="60">
        <f t="shared" si="1"/>
        <v>54.999999999999993</v>
      </c>
      <c r="I22" s="60">
        <v>33.700000000000003</v>
      </c>
      <c r="J22" s="60">
        <f t="shared" si="1"/>
        <v>33.430000000000007</v>
      </c>
      <c r="K22" s="60">
        <v>30</v>
      </c>
      <c r="L22" s="60">
        <v>30</v>
      </c>
      <c r="M22" s="60">
        <f t="shared" ref="M22:O22" si="2">M34+M32</f>
        <v>0</v>
      </c>
      <c r="N22" s="60">
        <f t="shared" si="2"/>
        <v>0</v>
      </c>
      <c r="O22" s="60">
        <f t="shared" si="2"/>
        <v>0</v>
      </c>
    </row>
    <row r="23" spans="1:15" hidden="1">
      <c r="A23" s="52">
        <v>2</v>
      </c>
      <c r="B23" s="4" t="s">
        <v>27</v>
      </c>
      <c r="C23" s="5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</row>
    <row r="24" spans="1:15" hidden="1">
      <c r="A24" s="50" t="s">
        <v>28</v>
      </c>
      <c r="B24" s="5" t="s">
        <v>29</v>
      </c>
      <c r="C24" s="50" t="s">
        <v>14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</row>
    <row r="25" spans="1:15" hidden="1">
      <c r="A25" s="50" t="s">
        <v>30</v>
      </c>
      <c r="B25" s="5" t="s">
        <v>31</v>
      </c>
      <c r="C25" s="50" t="s">
        <v>14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</row>
    <row r="26" spans="1:15" hidden="1">
      <c r="A26" s="50" t="s">
        <v>32</v>
      </c>
      <c r="B26" s="5" t="s">
        <v>33</v>
      </c>
      <c r="C26" s="50" t="s">
        <v>14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>
      <c r="A27" s="52">
        <v>3</v>
      </c>
      <c r="B27" s="4" t="s">
        <v>34</v>
      </c>
      <c r="C27" s="5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1:15">
      <c r="A28" s="50" t="s">
        <v>35</v>
      </c>
      <c r="B28" s="5" t="s">
        <v>36</v>
      </c>
      <c r="C28" s="50" t="s">
        <v>14</v>
      </c>
      <c r="D28" s="60">
        <f>D34+D33+D32</f>
        <v>34.700000000000003</v>
      </c>
      <c r="E28" s="60">
        <f t="shared" ref="E28:J28" si="3">E34+E33+E32</f>
        <v>34.450000000000003</v>
      </c>
      <c r="F28" s="60">
        <f t="shared" si="3"/>
        <v>35</v>
      </c>
      <c r="G28" s="60">
        <f t="shared" si="3"/>
        <v>32.799999999999997</v>
      </c>
      <c r="H28" s="60">
        <f t="shared" si="3"/>
        <v>54.999999999999993</v>
      </c>
      <c r="I28" s="60">
        <v>33.700000000000003</v>
      </c>
      <c r="J28" s="60">
        <f t="shared" si="3"/>
        <v>33.430000000000007</v>
      </c>
      <c r="K28" s="60">
        <v>30</v>
      </c>
      <c r="L28" s="60">
        <v>30</v>
      </c>
      <c r="M28" s="60">
        <f t="shared" ref="M28:O28" si="4">M34+M33+M32</f>
        <v>0</v>
      </c>
      <c r="N28" s="60">
        <f t="shared" si="4"/>
        <v>0</v>
      </c>
      <c r="O28" s="60">
        <f t="shared" si="4"/>
        <v>0</v>
      </c>
    </row>
    <row r="29" spans="1:15">
      <c r="A29" s="50" t="s">
        <v>37</v>
      </c>
      <c r="B29" s="6" t="s">
        <v>38</v>
      </c>
      <c r="C29" s="50" t="s">
        <v>14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</row>
    <row r="30" spans="1:15">
      <c r="A30" s="50" t="s">
        <v>39</v>
      </c>
      <c r="B30" s="6" t="s">
        <v>40</v>
      </c>
      <c r="C30" s="50" t="s">
        <v>14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</row>
    <row r="31" spans="1:15" ht="30" customHeight="1">
      <c r="A31" s="50" t="s">
        <v>41</v>
      </c>
      <c r="B31" s="7" t="s">
        <v>42</v>
      </c>
      <c r="C31" s="50" t="s">
        <v>14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</row>
    <row r="32" spans="1:15">
      <c r="A32" s="50" t="s">
        <v>43</v>
      </c>
      <c r="B32" s="5" t="s">
        <v>44</v>
      </c>
      <c r="C32" s="50" t="s">
        <v>14</v>
      </c>
      <c r="D32" s="60">
        <v>3.2</v>
      </c>
      <c r="E32" s="60">
        <v>3.13</v>
      </c>
      <c r="F32" s="60">
        <v>3.5</v>
      </c>
      <c r="G32" s="60">
        <v>2.98</v>
      </c>
      <c r="H32" s="60">
        <v>6.37</v>
      </c>
      <c r="I32" s="60">
        <v>3.07</v>
      </c>
      <c r="J32" s="60">
        <v>4.2</v>
      </c>
      <c r="K32" s="60">
        <v>2.7</v>
      </c>
      <c r="L32" s="60">
        <v>2.7</v>
      </c>
      <c r="M32" s="60"/>
      <c r="N32" s="60"/>
      <c r="O32" s="60"/>
    </row>
    <row r="33" spans="1:15">
      <c r="A33" s="50" t="s">
        <v>45</v>
      </c>
      <c r="B33" s="5" t="s">
        <v>46</v>
      </c>
      <c r="C33" s="50" t="s">
        <v>14</v>
      </c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34" spans="1:15" s="62" customFormat="1">
      <c r="A34" s="59" t="s">
        <v>47</v>
      </c>
      <c r="B34" s="61" t="s">
        <v>48</v>
      </c>
      <c r="C34" s="59" t="s">
        <v>14</v>
      </c>
      <c r="D34" s="58">
        <f>D47</f>
        <v>31.5</v>
      </c>
      <c r="E34" s="58">
        <f t="shared" ref="E34:O34" si="5">E47</f>
        <v>31.32</v>
      </c>
      <c r="F34" s="58">
        <f t="shared" si="5"/>
        <v>31.5</v>
      </c>
      <c r="G34" s="58">
        <f t="shared" si="5"/>
        <v>29.82</v>
      </c>
      <c r="H34" s="58">
        <f t="shared" si="5"/>
        <v>48.629999999999995</v>
      </c>
      <c r="I34" s="58">
        <v>30.6</v>
      </c>
      <c r="J34" s="58">
        <f t="shared" si="5"/>
        <v>29.230000000000004</v>
      </c>
      <c r="K34" s="58">
        <v>27</v>
      </c>
      <c r="L34" s="58">
        <v>27</v>
      </c>
      <c r="M34" s="58">
        <f t="shared" si="5"/>
        <v>0</v>
      </c>
      <c r="N34" s="58">
        <f t="shared" si="5"/>
        <v>0</v>
      </c>
      <c r="O34" s="58">
        <f t="shared" si="5"/>
        <v>0</v>
      </c>
    </row>
    <row r="35" spans="1:15" ht="30" customHeight="1">
      <c r="A35" s="50" t="s">
        <v>49</v>
      </c>
      <c r="B35" s="8" t="s">
        <v>50</v>
      </c>
      <c r="C35" s="50" t="s">
        <v>14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1:15" hidden="1">
      <c r="A36" s="52">
        <v>4</v>
      </c>
      <c r="B36" s="4" t="s">
        <v>51</v>
      </c>
      <c r="C36" s="5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hidden="1">
      <c r="A37" s="50" t="s">
        <v>52</v>
      </c>
      <c r="B37" s="5" t="s">
        <v>53</v>
      </c>
      <c r="C37" s="50" t="s">
        <v>14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1:15" hidden="1">
      <c r="A38" s="50" t="s">
        <v>54</v>
      </c>
      <c r="B38" s="5" t="s">
        <v>44</v>
      </c>
      <c r="C38" s="50" t="s">
        <v>14</v>
      </c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</row>
    <row r="39" spans="1:15" hidden="1">
      <c r="A39" s="50" t="s">
        <v>55</v>
      </c>
      <c r="B39" s="5" t="s">
        <v>46</v>
      </c>
      <c r="C39" s="50" t="s">
        <v>14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1:15" hidden="1">
      <c r="A40" s="50" t="s">
        <v>56</v>
      </c>
      <c r="B40" s="5" t="s">
        <v>48</v>
      </c>
      <c r="C40" s="50" t="s">
        <v>14</v>
      </c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</row>
    <row r="41" spans="1:15" hidden="1">
      <c r="A41" s="52">
        <v>5</v>
      </c>
      <c r="B41" s="4" t="s">
        <v>57</v>
      </c>
      <c r="C41" s="5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15" hidden="1">
      <c r="A42" s="50" t="s">
        <v>58</v>
      </c>
      <c r="B42" s="5" t="s">
        <v>53</v>
      </c>
      <c r="C42" s="50" t="s">
        <v>14</v>
      </c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  <row r="43" spans="1:15" hidden="1">
      <c r="A43" s="50" t="s">
        <v>59</v>
      </c>
      <c r="B43" s="5" t="s">
        <v>44</v>
      </c>
      <c r="C43" s="50" t="s">
        <v>14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</row>
    <row r="44" spans="1:15" hidden="1">
      <c r="A44" s="50" t="s">
        <v>60</v>
      </c>
      <c r="B44" s="5" t="s">
        <v>46</v>
      </c>
      <c r="C44" s="50" t="s">
        <v>14</v>
      </c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</row>
    <row r="45" spans="1:15" hidden="1">
      <c r="A45" s="50" t="s">
        <v>61</v>
      </c>
      <c r="B45" s="5" t="s">
        <v>48</v>
      </c>
      <c r="C45" s="50" t="s">
        <v>14</v>
      </c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</row>
    <row r="46" spans="1:15">
      <c r="A46" s="52">
        <v>6</v>
      </c>
      <c r="B46" s="4" t="s">
        <v>62</v>
      </c>
      <c r="C46" s="5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</row>
    <row r="47" spans="1:15">
      <c r="A47" s="50" t="s">
        <v>63</v>
      </c>
      <c r="B47" s="5" t="s">
        <v>64</v>
      </c>
      <c r="C47" s="50" t="s">
        <v>14</v>
      </c>
      <c r="D47" s="60">
        <f>D53</f>
        <v>31.5</v>
      </c>
      <c r="E47" s="60">
        <f t="shared" ref="E47:O47" si="6">E53</f>
        <v>31.32</v>
      </c>
      <c r="F47" s="60">
        <f t="shared" si="6"/>
        <v>31.5</v>
      </c>
      <c r="G47" s="60">
        <f t="shared" si="6"/>
        <v>29.82</v>
      </c>
      <c r="H47" s="60">
        <f t="shared" si="6"/>
        <v>48.629999999999995</v>
      </c>
      <c r="I47" s="60">
        <v>30.6</v>
      </c>
      <c r="J47" s="60">
        <f t="shared" si="6"/>
        <v>29.230000000000004</v>
      </c>
      <c r="K47" s="60">
        <v>27</v>
      </c>
      <c r="L47" s="60">
        <v>27</v>
      </c>
      <c r="M47" s="60">
        <f t="shared" si="6"/>
        <v>0</v>
      </c>
      <c r="N47" s="60">
        <f t="shared" si="6"/>
        <v>0</v>
      </c>
      <c r="O47" s="60">
        <f t="shared" si="6"/>
        <v>0</v>
      </c>
    </row>
    <row r="48" spans="1:15">
      <c r="A48" s="50" t="s">
        <v>65</v>
      </c>
      <c r="B48" s="6" t="s">
        <v>66</v>
      </c>
      <c r="C48" s="50" t="s">
        <v>14</v>
      </c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</row>
    <row r="49" spans="1:15">
      <c r="A49" s="50" t="s">
        <v>67</v>
      </c>
      <c r="B49" s="6" t="s">
        <v>68</v>
      </c>
      <c r="C49" s="50" t="s">
        <v>14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</row>
    <row r="50" spans="1:15">
      <c r="A50" s="50" t="s">
        <v>69</v>
      </c>
      <c r="B50" s="5" t="s">
        <v>70</v>
      </c>
      <c r="C50" s="50" t="s">
        <v>14</v>
      </c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</row>
    <row r="51" spans="1:15">
      <c r="A51" s="50" t="s">
        <v>71</v>
      </c>
      <c r="B51" s="5" t="s">
        <v>72</v>
      </c>
      <c r="C51" s="50" t="s">
        <v>14</v>
      </c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</row>
    <row r="52" spans="1:15">
      <c r="A52" s="50" t="s">
        <v>73</v>
      </c>
      <c r="B52" s="6" t="s">
        <v>74</v>
      </c>
      <c r="C52" s="50" t="s">
        <v>14</v>
      </c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</row>
    <row r="53" spans="1:15">
      <c r="A53" s="50" t="s">
        <v>75</v>
      </c>
      <c r="B53" s="5" t="s">
        <v>76</v>
      </c>
      <c r="C53" s="50" t="s">
        <v>14</v>
      </c>
      <c r="D53" s="60">
        <f>D54+D62</f>
        <v>31.5</v>
      </c>
      <c r="E53" s="60">
        <f t="shared" ref="E53:J53" si="7">E54+E62</f>
        <v>31.32</v>
      </c>
      <c r="F53" s="60">
        <f t="shared" si="7"/>
        <v>31.5</v>
      </c>
      <c r="G53" s="60">
        <f t="shared" si="7"/>
        <v>29.82</v>
      </c>
      <c r="H53" s="60">
        <f t="shared" si="7"/>
        <v>48.629999999999995</v>
      </c>
      <c r="I53" s="60">
        <v>30.6</v>
      </c>
      <c r="J53" s="60">
        <f t="shared" si="7"/>
        <v>29.230000000000004</v>
      </c>
      <c r="K53" s="60">
        <v>27</v>
      </c>
      <c r="L53" s="60">
        <v>27</v>
      </c>
      <c r="M53" s="60">
        <f t="shared" ref="M53:O53" si="8">M54+M62</f>
        <v>0</v>
      </c>
      <c r="N53" s="60">
        <f t="shared" si="8"/>
        <v>0</v>
      </c>
      <c r="O53" s="60">
        <f t="shared" si="8"/>
        <v>0</v>
      </c>
    </row>
    <row r="54" spans="1:15" s="222" customFormat="1">
      <c r="A54" s="220"/>
      <c r="B54" s="186" t="s">
        <v>507</v>
      </c>
      <c r="C54" s="187" t="s">
        <v>14</v>
      </c>
      <c r="D54" s="221">
        <f>SUM(D55:D58)</f>
        <v>31.5</v>
      </c>
      <c r="E54" s="221">
        <f t="shared" ref="E54:J54" si="9">SUM(E55:E58)</f>
        <v>31.32</v>
      </c>
      <c r="F54" s="221">
        <f t="shared" si="9"/>
        <v>31.5</v>
      </c>
      <c r="G54" s="221">
        <f t="shared" si="9"/>
        <v>29.82</v>
      </c>
      <c r="H54" s="221">
        <f t="shared" si="9"/>
        <v>48.629999999999995</v>
      </c>
      <c r="I54" s="221">
        <v>30.6</v>
      </c>
      <c r="J54" s="221">
        <f t="shared" si="9"/>
        <v>29.230000000000004</v>
      </c>
      <c r="K54" s="221">
        <v>27</v>
      </c>
      <c r="L54" s="221">
        <v>27</v>
      </c>
      <c r="M54" s="221">
        <f t="shared" ref="M54:O54" si="10">SUM(M55:M58)</f>
        <v>0</v>
      </c>
      <c r="N54" s="221">
        <f t="shared" si="10"/>
        <v>0</v>
      </c>
      <c r="O54" s="221">
        <f t="shared" si="10"/>
        <v>0</v>
      </c>
    </row>
    <row r="55" spans="1:15" s="200" customFormat="1">
      <c r="A55" s="223"/>
      <c r="B55" s="224" t="s">
        <v>509</v>
      </c>
      <c r="C55" s="194" t="s">
        <v>14</v>
      </c>
      <c r="D55" s="199">
        <v>5.36</v>
      </c>
      <c r="E55" s="199">
        <v>3.6</v>
      </c>
      <c r="F55" s="225">
        <v>5</v>
      </c>
      <c r="G55" s="199">
        <v>3.26</v>
      </c>
      <c r="H55" s="226">
        <v>3.6</v>
      </c>
      <c r="I55" s="199">
        <v>1.8</v>
      </c>
      <c r="J55" s="199">
        <v>3.25</v>
      </c>
      <c r="K55" s="199">
        <v>1</v>
      </c>
      <c r="L55" s="199">
        <v>1</v>
      </c>
      <c r="M55" s="199"/>
      <c r="N55" s="199"/>
      <c r="O55" s="199"/>
    </row>
    <row r="56" spans="1:15" s="200" customFormat="1">
      <c r="A56" s="223"/>
      <c r="B56" s="224" t="s">
        <v>510</v>
      </c>
      <c r="C56" s="194" t="s">
        <v>14</v>
      </c>
      <c r="D56" s="199">
        <v>15.67</v>
      </c>
      <c r="E56" s="199">
        <v>14.28</v>
      </c>
      <c r="F56" s="225">
        <v>14.2</v>
      </c>
      <c r="G56" s="199">
        <v>14.99</v>
      </c>
      <c r="H56" s="226">
        <v>31.59</v>
      </c>
      <c r="I56" s="199">
        <v>18.399999999999999</v>
      </c>
      <c r="J56" s="199">
        <v>19.920000000000002</v>
      </c>
      <c r="K56" s="199">
        <v>16</v>
      </c>
      <c r="L56" s="199">
        <v>16</v>
      </c>
      <c r="M56" s="199"/>
      <c r="N56" s="199"/>
      <c r="O56" s="199"/>
    </row>
    <row r="57" spans="1:15" s="200" customFormat="1">
      <c r="A57" s="223"/>
      <c r="B57" s="224" t="s">
        <v>511</v>
      </c>
      <c r="C57" s="194" t="s">
        <v>14</v>
      </c>
      <c r="D57" s="199">
        <v>10.47</v>
      </c>
      <c r="E57" s="199">
        <v>13.44</v>
      </c>
      <c r="F57" s="225">
        <v>12.3</v>
      </c>
      <c r="G57" s="199">
        <v>11.57</v>
      </c>
      <c r="H57" s="227">
        <v>13.44</v>
      </c>
      <c r="I57" s="199">
        <v>10.4</v>
      </c>
      <c r="J57" s="199">
        <f>14.63-8.57</f>
        <v>6.0600000000000005</v>
      </c>
      <c r="K57" s="199">
        <v>10</v>
      </c>
      <c r="L57" s="199">
        <v>10</v>
      </c>
      <c r="M57" s="199"/>
      <c r="N57" s="199"/>
      <c r="O57" s="199"/>
    </row>
    <row r="58" spans="1:15" ht="30" customHeight="1">
      <c r="A58" s="50" t="s">
        <v>77</v>
      </c>
      <c r="B58" s="7" t="s">
        <v>78</v>
      </c>
      <c r="C58" s="50" t="s">
        <v>14</v>
      </c>
      <c r="D58" s="60">
        <f>SUM(D59:D61)</f>
        <v>0</v>
      </c>
      <c r="E58" s="60">
        <f t="shared" ref="E58:O58" si="11">SUM(E59:E61)</f>
        <v>0</v>
      </c>
      <c r="F58" s="60">
        <f t="shared" si="11"/>
        <v>0</v>
      </c>
      <c r="G58" s="60">
        <f t="shared" si="11"/>
        <v>0</v>
      </c>
      <c r="H58" s="60">
        <f t="shared" si="11"/>
        <v>0</v>
      </c>
      <c r="I58" s="60">
        <f t="shared" si="11"/>
        <v>0</v>
      </c>
      <c r="J58" s="60">
        <f t="shared" si="11"/>
        <v>0</v>
      </c>
      <c r="K58" s="60">
        <f t="shared" si="11"/>
        <v>0</v>
      </c>
      <c r="L58" s="60">
        <f t="shared" si="11"/>
        <v>0</v>
      </c>
      <c r="M58" s="60">
        <f t="shared" si="11"/>
        <v>0</v>
      </c>
      <c r="N58" s="60">
        <f t="shared" si="11"/>
        <v>0</v>
      </c>
      <c r="O58" s="60">
        <f t="shared" si="11"/>
        <v>0</v>
      </c>
    </row>
    <row r="59" spans="1:15" hidden="1">
      <c r="A59" s="50" t="s">
        <v>79</v>
      </c>
      <c r="B59" s="9" t="s">
        <v>80</v>
      </c>
      <c r="C59" s="50" t="s">
        <v>14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15" hidden="1">
      <c r="A60" s="50" t="s">
        <v>81</v>
      </c>
      <c r="B60" s="9" t="s">
        <v>82</v>
      </c>
      <c r="C60" s="50" t="s">
        <v>14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</row>
    <row r="61" spans="1:15" hidden="1">
      <c r="A61" s="50" t="s">
        <v>83</v>
      </c>
      <c r="B61" s="9" t="s">
        <v>84</v>
      </c>
      <c r="C61" s="50" t="s">
        <v>14</v>
      </c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</row>
    <row r="62" spans="1:15">
      <c r="A62" s="50" t="s">
        <v>85</v>
      </c>
      <c r="B62" s="6" t="s">
        <v>86</v>
      </c>
      <c r="C62" s="50" t="s">
        <v>14</v>
      </c>
      <c r="D62" s="60"/>
      <c r="E62" s="60"/>
      <c r="F62" s="60"/>
      <c r="G62" s="60"/>
      <c r="H62" s="60"/>
      <c r="I62" s="60"/>
      <c r="J62" s="60">
        <f>JF133/1000</f>
        <v>0</v>
      </c>
      <c r="K62" s="60"/>
      <c r="L62" s="60"/>
      <c r="M62" s="60"/>
      <c r="N62" s="60"/>
      <c r="O62" s="60"/>
    </row>
    <row r="63" spans="1:15" hidden="1">
      <c r="A63" s="52">
        <v>7</v>
      </c>
      <c r="B63" s="4" t="s">
        <v>87</v>
      </c>
      <c r="C63" s="5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</row>
    <row r="64" spans="1:15" hidden="1">
      <c r="A64" s="50" t="s">
        <v>88</v>
      </c>
      <c r="B64" s="5" t="s">
        <v>89</v>
      </c>
      <c r="C64" s="50" t="s">
        <v>14</v>
      </c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5" hidden="1">
      <c r="A65" s="50" t="s">
        <v>90</v>
      </c>
      <c r="B65" s="5" t="s">
        <v>72</v>
      </c>
      <c r="C65" s="5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</row>
    <row r="66" spans="1:15" hidden="1">
      <c r="A66" s="50" t="s">
        <v>91</v>
      </c>
      <c r="B66" s="6" t="s">
        <v>74</v>
      </c>
      <c r="C66" s="50" t="s">
        <v>14</v>
      </c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</row>
    <row r="67" spans="1:15" hidden="1">
      <c r="A67" s="50" t="s">
        <v>92</v>
      </c>
      <c r="B67" s="5" t="s">
        <v>76</v>
      </c>
      <c r="C67" s="50" t="s">
        <v>14</v>
      </c>
      <c r="D67" s="60">
        <f>D68+D72</f>
        <v>0</v>
      </c>
      <c r="E67" s="60">
        <f t="shared" ref="E67:J67" si="12">E68+E72</f>
        <v>0</v>
      </c>
      <c r="F67" s="60">
        <f t="shared" si="12"/>
        <v>0</v>
      </c>
      <c r="G67" s="60">
        <f t="shared" si="12"/>
        <v>0</v>
      </c>
      <c r="H67" s="60">
        <f t="shared" si="12"/>
        <v>0</v>
      </c>
      <c r="I67" s="60">
        <f t="shared" si="12"/>
        <v>0</v>
      </c>
      <c r="J67" s="60">
        <f t="shared" si="12"/>
        <v>0</v>
      </c>
      <c r="K67" s="60"/>
      <c r="L67" s="60"/>
      <c r="M67" s="60"/>
      <c r="N67" s="60"/>
      <c r="O67" s="60"/>
    </row>
    <row r="68" spans="1:15" ht="30" hidden="1" customHeight="1">
      <c r="A68" s="50" t="s">
        <v>93</v>
      </c>
      <c r="B68" s="7" t="s">
        <v>78</v>
      </c>
      <c r="C68" s="50" t="s">
        <v>14</v>
      </c>
      <c r="D68" s="60">
        <f>SUM(D69:D71)</f>
        <v>0</v>
      </c>
      <c r="E68" s="60">
        <f t="shared" ref="E68:J68" si="13">SUM(E69:E71)</f>
        <v>0</v>
      </c>
      <c r="F68" s="60">
        <f t="shared" si="13"/>
        <v>0</v>
      </c>
      <c r="G68" s="60">
        <f t="shared" si="13"/>
        <v>0</v>
      </c>
      <c r="H68" s="60">
        <f t="shared" si="13"/>
        <v>0</v>
      </c>
      <c r="I68" s="60">
        <f t="shared" si="13"/>
        <v>0</v>
      </c>
      <c r="J68" s="60">
        <f t="shared" si="13"/>
        <v>0</v>
      </c>
      <c r="K68" s="60"/>
      <c r="L68" s="60"/>
      <c r="M68" s="60"/>
      <c r="N68" s="60"/>
      <c r="O68" s="60"/>
    </row>
    <row r="69" spans="1:15" hidden="1">
      <c r="A69" s="50" t="s">
        <v>94</v>
      </c>
      <c r="B69" s="9" t="s">
        <v>80</v>
      </c>
      <c r="C69" s="50" t="s">
        <v>14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</row>
    <row r="70" spans="1:15" hidden="1">
      <c r="A70" s="50" t="s">
        <v>95</v>
      </c>
      <c r="B70" s="9" t="s">
        <v>82</v>
      </c>
      <c r="C70" s="50" t="s">
        <v>14</v>
      </c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</row>
    <row r="71" spans="1:15" hidden="1">
      <c r="A71" s="50" t="s">
        <v>96</v>
      </c>
      <c r="B71" s="9" t="s">
        <v>84</v>
      </c>
      <c r="C71" s="50" t="s">
        <v>14</v>
      </c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</row>
    <row r="72" spans="1:15" hidden="1">
      <c r="A72" s="50" t="s">
        <v>97</v>
      </c>
      <c r="B72" s="6" t="s">
        <v>86</v>
      </c>
      <c r="C72" s="50" t="s">
        <v>14</v>
      </c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pans="1:15" s="10" customFormat="1" hidden="1">
      <c r="A73" s="52">
        <v>8</v>
      </c>
      <c r="B73" s="4" t="s">
        <v>98</v>
      </c>
      <c r="C73" s="52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hidden="1">
      <c r="A74" s="50" t="s">
        <v>99</v>
      </c>
      <c r="B74" s="5" t="s">
        <v>89</v>
      </c>
      <c r="C74" s="50" t="s">
        <v>14</v>
      </c>
      <c r="D74" s="60">
        <f>D75+D76</f>
        <v>0</v>
      </c>
      <c r="E74" s="60">
        <f t="shared" ref="E74:J74" si="14">E75+E76</f>
        <v>0</v>
      </c>
      <c r="F74" s="60">
        <f t="shared" si="14"/>
        <v>0</v>
      </c>
      <c r="G74" s="60">
        <f t="shared" si="14"/>
        <v>0</v>
      </c>
      <c r="H74" s="60">
        <f t="shared" si="14"/>
        <v>0</v>
      </c>
      <c r="I74" s="60">
        <f t="shared" si="14"/>
        <v>0</v>
      </c>
      <c r="J74" s="60">
        <f t="shared" si="14"/>
        <v>0</v>
      </c>
      <c r="K74" s="60"/>
      <c r="L74" s="60"/>
      <c r="M74" s="60"/>
      <c r="N74" s="60"/>
      <c r="O74" s="60"/>
    </row>
    <row r="75" spans="1:15" hidden="1">
      <c r="A75" s="50" t="s">
        <v>100</v>
      </c>
      <c r="B75" s="6" t="s">
        <v>66</v>
      </c>
      <c r="C75" s="50" t="s">
        <v>14</v>
      </c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</row>
    <row r="76" spans="1:15" hidden="1">
      <c r="A76" s="50" t="s">
        <v>101</v>
      </c>
      <c r="B76" s="6" t="s">
        <v>68</v>
      </c>
      <c r="C76" s="50" t="s">
        <v>14</v>
      </c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pans="1:15" hidden="1">
      <c r="A77" s="50" t="s">
        <v>102</v>
      </c>
      <c r="B77" s="6" t="s">
        <v>103</v>
      </c>
      <c r="C77" s="50" t="s">
        <v>14</v>
      </c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</row>
    <row r="78" spans="1:15" hidden="1">
      <c r="A78" s="50" t="s">
        <v>104</v>
      </c>
      <c r="B78" s="6" t="s">
        <v>105</v>
      </c>
      <c r="C78" s="50" t="s">
        <v>14</v>
      </c>
      <c r="D78" s="60">
        <f>D79+D80</f>
        <v>0</v>
      </c>
      <c r="E78" s="60">
        <f t="shared" ref="E78:J78" si="15">E79+E80</f>
        <v>0</v>
      </c>
      <c r="F78" s="60">
        <f t="shared" si="15"/>
        <v>0</v>
      </c>
      <c r="G78" s="60">
        <f t="shared" si="15"/>
        <v>0</v>
      </c>
      <c r="H78" s="60">
        <f t="shared" si="15"/>
        <v>0</v>
      </c>
      <c r="I78" s="60">
        <f t="shared" si="15"/>
        <v>0</v>
      </c>
      <c r="J78" s="60">
        <f t="shared" si="15"/>
        <v>0</v>
      </c>
      <c r="K78" s="60"/>
      <c r="L78" s="60"/>
      <c r="M78" s="60"/>
      <c r="N78" s="60"/>
      <c r="O78" s="60"/>
    </row>
    <row r="79" spans="1:15" hidden="1">
      <c r="A79" s="50" t="s">
        <v>106</v>
      </c>
      <c r="B79" s="9" t="s">
        <v>107</v>
      </c>
      <c r="C79" s="50" t="s">
        <v>14</v>
      </c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</row>
    <row r="80" spans="1:15" hidden="1">
      <c r="A80" s="50" t="s">
        <v>108</v>
      </c>
      <c r="B80" s="9" t="s">
        <v>109</v>
      </c>
      <c r="C80" s="50" t="s">
        <v>14</v>
      </c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</row>
    <row r="81" spans="1:266" hidden="1">
      <c r="A81" s="50" t="s">
        <v>110</v>
      </c>
      <c r="B81" s="5" t="s">
        <v>72</v>
      </c>
      <c r="C81" s="5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266" hidden="1">
      <c r="A82" s="50" t="s">
        <v>111</v>
      </c>
      <c r="B82" s="6" t="s">
        <v>74</v>
      </c>
      <c r="C82" s="50" t="s">
        <v>14</v>
      </c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266" hidden="1">
      <c r="A83" s="50" t="s">
        <v>112</v>
      </c>
      <c r="B83" s="5" t="s">
        <v>76</v>
      </c>
      <c r="C83" s="50" t="s">
        <v>14</v>
      </c>
      <c r="D83" s="60">
        <f>D84+D88</f>
        <v>0</v>
      </c>
      <c r="E83" s="60">
        <f t="shared" ref="E83:J83" si="16">E84+E88</f>
        <v>0</v>
      </c>
      <c r="F83" s="60">
        <f t="shared" si="16"/>
        <v>0</v>
      </c>
      <c r="G83" s="60">
        <f t="shared" si="16"/>
        <v>0</v>
      </c>
      <c r="H83" s="60">
        <f t="shared" si="16"/>
        <v>0</v>
      </c>
      <c r="I83" s="60">
        <f t="shared" si="16"/>
        <v>0</v>
      </c>
      <c r="J83" s="60">
        <f t="shared" si="16"/>
        <v>0</v>
      </c>
      <c r="K83" s="60"/>
      <c r="L83" s="60"/>
      <c r="M83" s="60"/>
      <c r="N83" s="60"/>
      <c r="O83" s="60"/>
    </row>
    <row r="84" spans="1:266" ht="30" hidden="1" customHeight="1">
      <c r="A84" s="50" t="s">
        <v>113</v>
      </c>
      <c r="B84" s="7" t="s">
        <v>78</v>
      </c>
      <c r="C84" s="50" t="s">
        <v>14</v>
      </c>
      <c r="D84" s="60">
        <f>SUM(D85:D87)</f>
        <v>0</v>
      </c>
      <c r="E84" s="60">
        <f t="shared" ref="E84:J84" si="17">SUM(E85:E87)</f>
        <v>0</v>
      </c>
      <c r="F84" s="60">
        <f t="shared" si="17"/>
        <v>0</v>
      </c>
      <c r="G84" s="60">
        <f t="shared" si="17"/>
        <v>0</v>
      </c>
      <c r="H84" s="60">
        <f t="shared" si="17"/>
        <v>0</v>
      </c>
      <c r="I84" s="60">
        <f t="shared" si="17"/>
        <v>0</v>
      </c>
      <c r="J84" s="60">
        <f t="shared" si="17"/>
        <v>0</v>
      </c>
      <c r="K84" s="60"/>
      <c r="L84" s="60"/>
      <c r="M84" s="60"/>
      <c r="N84" s="60"/>
      <c r="O84" s="60"/>
    </row>
    <row r="85" spans="1:266" hidden="1">
      <c r="A85" s="50" t="s">
        <v>114</v>
      </c>
      <c r="B85" s="9" t="s">
        <v>80</v>
      </c>
      <c r="C85" s="50" t="s">
        <v>14</v>
      </c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266" hidden="1">
      <c r="A86" s="50" t="s">
        <v>115</v>
      </c>
      <c r="B86" s="9" t="s">
        <v>82</v>
      </c>
      <c r="C86" s="50" t="s">
        <v>14</v>
      </c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266" hidden="1">
      <c r="A87" s="50" t="s">
        <v>116</v>
      </c>
      <c r="B87" s="9" t="s">
        <v>84</v>
      </c>
      <c r="C87" s="50" t="s">
        <v>14</v>
      </c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266" hidden="1">
      <c r="A88" s="50" t="s">
        <v>117</v>
      </c>
      <c r="B88" s="6" t="s">
        <v>86</v>
      </c>
      <c r="C88" s="50" t="s">
        <v>14</v>
      </c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266" s="10" customFormat="1" ht="15" customHeight="1">
      <c r="A89" s="52">
        <v>9</v>
      </c>
      <c r="B89" s="11" t="s">
        <v>118</v>
      </c>
      <c r="C89" s="52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266" ht="27.6">
      <c r="A90" s="50" t="s">
        <v>119</v>
      </c>
      <c r="B90" s="8" t="s">
        <v>120</v>
      </c>
      <c r="C90" s="50" t="s">
        <v>14</v>
      </c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266" ht="30" customHeight="1">
      <c r="A91" s="50" t="s">
        <v>121</v>
      </c>
      <c r="B91" s="8" t="s">
        <v>122</v>
      </c>
      <c r="C91" s="50" t="s">
        <v>14</v>
      </c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266" s="10" customFormat="1" ht="42" customHeight="1">
      <c r="A92" s="52">
        <v>10</v>
      </c>
      <c r="B92" s="11" t="s">
        <v>123</v>
      </c>
      <c r="C92" s="52" t="s">
        <v>14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266" s="10" customFormat="1">
      <c r="A93" s="52">
        <v>11</v>
      </c>
      <c r="B93" s="4" t="s">
        <v>124</v>
      </c>
      <c r="C93" s="52" t="s">
        <v>125</v>
      </c>
      <c r="D93" s="277"/>
      <c r="E93" s="277"/>
      <c r="F93" s="277">
        <f t="shared" ref="F93:M93" si="18">F54/D54</f>
        <v>1</v>
      </c>
      <c r="G93" s="277">
        <f t="shared" si="18"/>
        <v>0.95210727969348663</v>
      </c>
      <c r="H93" s="277">
        <f t="shared" si="18"/>
        <v>1.5438095238095237</v>
      </c>
      <c r="I93" s="277">
        <f t="shared" si="18"/>
        <v>1.0261569416498995</v>
      </c>
      <c r="J93" s="277">
        <f t="shared" si="18"/>
        <v>0.6010692987867573</v>
      </c>
      <c r="K93" s="277">
        <f t="shared" si="18"/>
        <v>0.88235294117647056</v>
      </c>
      <c r="L93" s="277">
        <f t="shared" si="18"/>
        <v>0.92370851864522741</v>
      </c>
      <c r="M93" s="277">
        <f t="shared" si="18"/>
        <v>0</v>
      </c>
      <c r="N93" s="277" t="e">
        <f>N54/M54</f>
        <v>#DIV/0!</v>
      </c>
      <c r="O93" s="277" t="e">
        <f>O54/N54</f>
        <v>#DIV/0!</v>
      </c>
    </row>
    <row r="94" spans="1:266" ht="14.4" thickBot="1">
      <c r="B94" s="3" t="s">
        <v>580</v>
      </c>
      <c r="D94" s="182">
        <f>D32/D34</f>
        <v>0.10158730158730159</v>
      </c>
      <c r="E94" s="182">
        <f t="shared" ref="E94:O94" si="19">E32/E34</f>
        <v>9.9936143039591308E-2</v>
      </c>
      <c r="F94" s="182">
        <f t="shared" si="19"/>
        <v>0.1111111111111111</v>
      </c>
      <c r="G94" s="182">
        <f t="shared" si="19"/>
        <v>9.9932930918846405E-2</v>
      </c>
      <c r="H94" s="182">
        <f t="shared" si="19"/>
        <v>0.13098910137775038</v>
      </c>
      <c r="I94" s="182">
        <f t="shared" si="19"/>
        <v>0.10032679738562091</v>
      </c>
      <c r="J94" s="182">
        <f t="shared" si="19"/>
        <v>0.14368799178925759</v>
      </c>
      <c r="K94" s="182">
        <f t="shared" si="19"/>
        <v>0.1</v>
      </c>
      <c r="L94" s="182">
        <f t="shared" si="19"/>
        <v>0.1</v>
      </c>
      <c r="M94" s="182" t="e">
        <f t="shared" si="19"/>
        <v>#DIV/0!</v>
      </c>
      <c r="N94" s="182" t="e">
        <f t="shared" si="19"/>
        <v>#DIV/0!</v>
      </c>
      <c r="O94" s="182" t="e">
        <f t="shared" si="19"/>
        <v>#DIV/0!</v>
      </c>
    </row>
    <row r="95" spans="1:266" ht="28.2" thickBot="1">
      <c r="JC95" s="154" t="s">
        <v>548</v>
      </c>
      <c r="JD95" s="155" t="s">
        <v>549</v>
      </c>
      <c r="JE95" s="155" t="s">
        <v>550</v>
      </c>
      <c r="JF95" s="156" t="s">
        <v>551</v>
      </c>
    </row>
    <row r="96" spans="1:266" ht="14.4">
      <c r="JC96" s="157" t="s">
        <v>552</v>
      </c>
      <c r="JD96" s="158"/>
      <c r="JE96" s="159">
        <f>SUM(JE97:JE101)</f>
        <v>0</v>
      </c>
      <c r="JF96" s="160">
        <f>SUM(JF97:JF101)</f>
        <v>0</v>
      </c>
    </row>
    <row r="97" spans="263:266">
      <c r="JC97" s="161" t="s">
        <v>553</v>
      </c>
      <c r="JD97" s="20">
        <v>1.0549999999999999</v>
      </c>
      <c r="JE97" s="20"/>
      <c r="JF97" s="162">
        <f>JD97*JE97*12</f>
        <v>0</v>
      </c>
    </row>
    <row r="98" spans="263:266">
      <c r="JC98" s="161" t="s">
        <v>554</v>
      </c>
      <c r="JD98" s="20">
        <v>4.2549999999999999</v>
      </c>
      <c r="JE98" s="20"/>
      <c r="JF98" s="162">
        <f>JD98*JE98*12</f>
        <v>0</v>
      </c>
    </row>
    <row r="99" spans="263:266">
      <c r="JC99" s="161" t="s">
        <v>555</v>
      </c>
      <c r="JD99" s="20">
        <v>5.1669999999999998</v>
      </c>
      <c r="JE99" s="20"/>
      <c r="JF99" s="162">
        <f>JD99*JE99*12</f>
        <v>0</v>
      </c>
    </row>
    <row r="100" spans="263:266">
      <c r="JC100" s="161" t="s">
        <v>556</v>
      </c>
      <c r="JD100" s="163">
        <v>6.47</v>
      </c>
      <c r="JE100" s="20"/>
      <c r="JF100" s="162">
        <f>JD100*JE100*12</f>
        <v>0</v>
      </c>
    </row>
    <row r="101" spans="263:266" ht="14.4" thickBot="1">
      <c r="JC101" s="164" t="s">
        <v>557</v>
      </c>
      <c r="JD101" s="165"/>
      <c r="JE101" s="166"/>
      <c r="JF101" s="167"/>
    </row>
    <row r="102" spans="263:266" ht="14.4">
      <c r="JC102" s="168" t="s">
        <v>558</v>
      </c>
      <c r="JD102" s="336"/>
      <c r="JE102" s="337"/>
      <c r="JF102" s="169">
        <f>SUM(JF103:JF112)</f>
        <v>0</v>
      </c>
    </row>
    <row r="103" spans="263:266">
      <c r="JC103" s="161" t="s">
        <v>568</v>
      </c>
      <c r="JD103" s="20"/>
      <c r="JE103" s="20"/>
      <c r="JF103" s="162"/>
    </row>
    <row r="104" spans="263:266">
      <c r="JC104" s="161" t="s">
        <v>569</v>
      </c>
      <c r="JD104" s="20"/>
      <c r="JE104" s="20"/>
      <c r="JF104" s="162"/>
    </row>
    <row r="105" spans="263:266">
      <c r="JC105" s="161" t="s">
        <v>570</v>
      </c>
      <c r="JD105" s="20"/>
      <c r="JE105" s="20"/>
      <c r="JF105" s="162"/>
    </row>
    <row r="106" spans="263:266">
      <c r="JC106" s="161" t="s">
        <v>571</v>
      </c>
      <c r="JD106" s="20"/>
      <c r="JE106" s="20"/>
      <c r="JF106" s="162"/>
    </row>
    <row r="107" spans="263:266">
      <c r="JC107" s="161" t="s">
        <v>572</v>
      </c>
      <c r="JD107" s="20"/>
      <c r="JE107" s="20"/>
      <c r="JF107" s="162"/>
    </row>
    <row r="108" spans="263:266">
      <c r="JC108" s="161" t="s">
        <v>573</v>
      </c>
      <c r="JD108" s="20"/>
      <c r="JE108" s="20"/>
      <c r="JF108" s="162"/>
    </row>
    <row r="109" spans="263:266" ht="14.4" thickBot="1">
      <c r="JC109" s="161" t="s">
        <v>574</v>
      </c>
      <c r="JD109" s="20"/>
      <c r="JE109" s="20"/>
      <c r="JF109" s="162"/>
    </row>
    <row r="110" spans="263:266" ht="14.4" hidden="1" thickBot="1">
      <c r="JC110" s="161"/>
      <c r="JD110" s="20"/>
      <c r="JE110" s="20"/>
      <c r="JF110" s="162"/>
    </row>
    <row r="111" spans="263:266" ht="14.4" hidden="1" thickBot="1">
      <c r="JC111" s="161"/>
      <c r="JD111" s="20"/>
      <c r="JE111" s="20"/>
      <c r="JF111" s="162"/>
    </row>
    <row r="112" spans="263:266" ht="14.4" hidden="1" thickBot="1">
      <c r="JC112" s="161"/>
      <c r="JD112" s="20"/>
      <c r="JE112" s="20"/>
      <c r="JF112" s="162"/>
    </row>
    <row r="113" spans="263:266" ht="14.4">
      <c r="JC113" s="170" t="s">
        <v>559</v>
      </c>
      <c r="JD113" s="171"/>
      <c r="JE113" s="172"/>
      <c r="JF113" s="173">
        <f>SUM(JF114:JF124)</f>
        <v>0</v>
      </c>
    </row>
    <row r="114" spans="263:266" ht="14.4">
      <c r="JC114" s="161" t="s">
        <v>575</v>
      </c>
      <c r="JD114" s="174"/>
      <c r="JE114" s="175"/>
      <c r="JF114" s="162"/>
    </row>
    <row r="115" spans="263:266" ht="14.4">
      <c r="JC115" s="161" t="s">
        <v>576</v>
      </c>
      <c r="JD115" s="174"/>
      <c r="JE115" s="175"/>
      <c r="JF115" s="162"/>
    </row>
    <row r="116" spans="263:266" ht="14.4">
      <c r="JC116" s="161" t="s">
        <v>577</v>
      </c>
      <c r="JD116" s="174"/>
      <c r="JE116" s="175"/>
      <c r="JF116" s="162"/>
    </row>
    <row r="117" spans="263:266" ht="14.4">
      <c r="JC117" s="161" t="s">
        <v>578</v>
      </c>
      <c r="JD117" s="174"/>
      <c r="JE117" s="175"/>
      <c r="JF117" s="162"/>
    </row>
    <row r="118" spans="263:266" ht="14.4" hidden="1">
      <c r="JC118" s="161"/>
      <c r="JD118" s="174"/>
      <c r="JE118" s="175"/>
      <c r="JF118" s="162"/>
    </row>
    <row r="119" spans="263:266" ht="14.4" hidden="1">
      <c r="JC119" s="161"/>
      <c r="JD119" s="174"/>
      <c r="JE119" s="175"/>
      <c r="JF119" s="162"/>
    </row>
    <row r="120" spans="263:266" hidden="1">
      <c r="JC120" s="161"/>
      <c r="JD120" s="176"/>
      <c r="JE120" s="176"/>
      <c r="JF120" s="162"/>
    </row>
    <row r="121" spans="263:266" hidden="1">
      <c r="JC121" s="161"/>
      <c r="JD121" s="176"/>
      <c r="JE121" s="176"/>
      <c r="JF121" s="162"/>
    </row>
    <row r="122" spans="263:266" hidden="1">
      <c r="JC122" s="161"/>
      <c r="JD122" s="176"/>
      <c r="JE122" s="176"/>
      <c r="JF122" s="162"/>
    </row>
    <row r="123" spans="263:266" hidden="1">
      <c r="JC123" s="161"/>
      <c r="JD123" s="176"/>
      <c r="JE123" s="176"/>
      <c r="JF123" s="162"/>
    </row>
    <row r="124" spans="263:266" hidden="1">
      <c r="JC124" s="161"/>
      <c r="JD124" s="176"/>
      <c r="JE124" s="176"/>
      <c r="JF124" s="162"/>
    </row>
    <row r="125" spans="263:266" ht="14.4">
      <c r="JC125" s="177" t="s">
        <v>560</v>
      </c>
      <c r="JD125" s="338"/>
      <c r="JE125" s="339"/>
      <c r="JF125" s="178">
        <f>SUM(JF126:JF130)</f>
        <v>0</v>
      </c>
    </row>
    <row r="126" spans="263:266">
      <c r="JC126" s="161" t="s">
        <v>561</v>
      </c>
      <c r="JD126" s="20">
        <v>1.825</v>
      </c>
      <c r="JE126" s="20"/>
      <c r="JF126" s="162">
        <f>JD126*JE126*12</f>
        <v>0</v>
      </c>
    </row>
    <row r="127" spans="263:266">
      <c r="JC127" s="161" t="s">
        <v>562</v>
      </c>
      <c r="JD127" s="20">
        <v>0.91300000000000003</v>
      </c>
      <c r="JE127" s="20"/>
      <c r="JF127" s="162">
        <f>JD127*JE127*6</f>
        <v>0</v>
      </c>
    </row>
    <row r="128" spans="263:266">
      <c r="JC128" s="161" t="s">
        <v>563</v>
      </c>
      <c r="JD128" s="20">
        <v>0.91300000000000003</v>
      </c>
      <c r="JE128" s="20"/>
      <c r="JF128" s="162">
        <f t="shared" ref="JF128:JF130" si="20">JD128*JE128*12</f>
        <v>0</v>
      </c>
    </row>
    <row r="129" spans="263:266">
      <c r="JC129" s="161" t="s">
        <v>564</v>
      </c>
      <c r="JD129" s="20">
        <v>0.30399999999999999</v>
      </c>
      <c r="JE129" s="20"/>
      <c r="JF129" s="162">
        <f t="shared" si="20"/>
        <v>0</v>
      </c>
    </row>
    <row r="130" spans="263:266">
      <c r="JC130" s="161" t="s">
        <v>565</v>
      </c>
      <c r="JD130" s="20">
        <v>1.825</v>
      </c>
      <c r="JE130" s="20"/>
      <c r="JF130" s="162">
        <f t="shared" si="20"/>
        <v>0</v>
      </c>
    </row>
    <row r="131" spans="263:266" ht="14.4">
      <c r="JC131" s="177" t="s">
        <v>566</v>
      </c>
      <c r="JD131" s="179">
        <v>0.185</v>
      </c>
      <c r="JE131" s="179"/>
      <c r="JF131" s="162">
        <f>JD131*JE131*4</f>
        <v>0</v>
      </c>
    </row>
    <row r="132" spans="263:266" ht="15" thickBot="1">
      <c r="JC132" s="180" t="s">
        <v>567</v>
      </c>
      <c r="JD132" s="340"/>
      <c r="JE132" s="341"/>
      <c r="JF132" s="181">
        <f>JF113+JF125+JF131</f>
        <v>0</v>
      </c>
    </row>
    <row r="133" spans="263:266">
      <c r="JC133" s="3" t="s">
        <v>579</v>
      </c>
    </row>
  </sheetData>
  <mergeCells count="13">
    <mergeCell ref="A8:M8"/>
    <mergeCell ref="A10:M10"/>
    <mergeCell ref="JD102:JE102"/>
    <mergeCell ref="JD125:JE125"/>
    <mergeCell ref="JD132:JE132"/>
    <mergeCell ref="A12:A13"/>
    <mergeCell ref="B12:B13"/>
    <mergeCell ref="C12:C13"/>
    <mergeCell ref="D12:E12"/>
    <mergeCell ref="F12:G12"/>
    <mergeCell ref="H12:I12"/>
    <mergeCell ref="J12:K12"/>
    <mergeCell ref="L12:M1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VY100"/>
  <sheetViews>
    <sheetView view="pageBreakPreview" workbookViewId="0">
      <pane ySplit="10" topLeftCell="A11" activePane="bottomLeft" state="frozenSplit"/>
      <selection activeCell="G26" sqref="G26"/>
      <selection pane="bottomLeft" activeCell="G72" sqref="G72:H72"/>
    </sheetView>
  </sheetViews>
  <sheetFormatPr defaultColWidth="0" defaultRowHeight="13.8"/>
  <cols>
    <col min="1" max="1" width="6.5546875" style="3" customWidth="1"/>
    <col min="2" max="2" width="75.44140625" style="3" customWidth="1"/>
    <col min="3" max="3" width="10.6640625" style="3" customWidth="1"/>
    <col min="4" max="4" width="11" style="3" customWidth="1"/>
    <col min="5" max="5" width="10.44140625" style="3" customWidth="1"/>
    <col min="6" max="6" width="10.88671875" style="3" customWidth="1"/>
    <col min="7" max="7" width="10.33203125" style="3" customWidth="1"/>
    <col min="8" max="8" width="12.5546875" style="3" customWidth="1"/>
    <col min="9" max="9" width="14.33203125" style="3" customWidth="1"/>
    <col min="10" max="16" width="0.88671875" style="3" customWidth="1"/>
    <col min="17" max="17" width="0.5546875" style="3" customWidth="1"/>
    <col min="18" max="257" width="0.88671875" style="3" hidden="1"/>
    <col min="258" max="258" width="7.5546875" style="3" customWidth="1"/>
    <col min="259" max="259" width="78.5546875" style="3" customWidth="1"/>
    <col min="260" max="260" width="11.5546875" style="3" customWidth="1"/>
    <col min="261" max="261" width="11" style="3" customWidth="1"/>
    <col min="262" max="262" width="10.44140625" style="3" customWidth="1"/>
    <col min="263" max="263" width="10.88671875" style="3" customWidth="1"/>
    <col min="264" max="264" width="10.33203125" style="3" customWidth="1"/>
    <col min="265" max="265" width="15.44140625" style="3" customWidth="1"/>
    <col min="266" max="272" width="0.88671875" style="3" customWidth="1"/>
    <col min="273" max="273" width="0.5546875" style="3" customWidth="1"/>
    <col min="274" max="513" width="0.88671875" style="3" hidden="1"/>
    <col min="514" max="514" width="7.5546875" style="3" customWidth="1"/>
    <col min="515" max="515" width="78.5546875" style="3" customWidth="1"/>
    <col min="516" max="516" width="11.5546875" style="3" customWidth="1"/>
    <col min="517" max="517" width="11" style="3" customWidth="1"/>
    <col min="518" max="518" width="10.44140625" style="3" customWidth="1"/>
    <col min="519" max="519" width="10.88671875" style="3" customWidth="1"/>
    <col min="520" max="520" width="10.33203125" style="3" customWidth="1"/>
    <col min="521" max="521" width="15.44140625" style="3" customWidth="1"/>
    <col min="522" max="528" width="0.88671875" style="3" customWidth="1"/>
    <col min="529" max="529" width="0.5546875" style="3" customWidth="1"/>
    <col min="530" max="769" width="0.88671875" style="3" hidden="1"/>
    <col min="770" max="770" width="7.5546875" style="3" customWidth="1"/>
    <col min="771" max="771" width="78.5546875" style="3" customWidth="1"/>
    <col min="772" max="772" width="11.5546875" style="3" customWidth="1"/>
    <col min="773" max="773" width="11" style="3" customWidth="1"/>
    <col min="774" max="774" width="10.44140625" style="3" customWidth="1"/>
    <col min="775" max="775" width="10.88671875" style="3" customWidth="1"/>
    <col min="776" max="776" width="10.33203125" style="3" customWidth="1"/>
    <col min="777" max="777" width="15.44140625" style="3" customWidth="1"/>
    <col min="778" max="784" width="0.88671875" style="3" customWidth="1"/>
    <col min="785" max="785" width="0.5546875" style="3" customWidth="1"/>
    <col min="786" max="1025" width="0.88671875" style="3" hidden="1"/>
    <col min="1026" max="1026" width="7.5546875" style="3" customWidth="1"/>
    <col min="1027" max="1027" width="78.5546875" style="3" customWidth="1"/>
    <col min="1028" max="1028" width="11.5546875" style="3" customWidth="1"/>
    <col min="1029" max="1029" width="11" style="3" customWidth="1"/>
    <col min="1030" max="1030" width="10.44140625" style="3" customWidth="1"/>
    <col min="1031" max="1031" width="10.88671875" style="3" customWidth="1"/>
    <col min="1032" max="1032" width="10.33203125" style="3" customWidth="1"/>
    <col min="1033" max="1033" width="15.44140625" style="3" customWidth="1"/>
    <col min="1034" max="1040" width="0.88671875" style="3" customWidth="1"/>
    <col min="1041" max="1041" width="0.5546875" style="3" customWidth="1"/>
    <col min="1042" max="1281" width="0.88671875" style="3" hidden="1"/>
    <col min="1282" max="1282" width="7.5546875" style="3" customWidth="1"/>
    <col min="1283" max="1283" width="78.5546875" style="3" customWidth="1"/>
    <col min="1284" max="1284" width="11.5546875" style="3" customWidth="1"/>
    <col min="1285" max="1285" width="11" style="3" customWidth="1"/>
    <col min="1286" max="1286" width="10.44140625" style="3" customWidth="1"/>
    <col min="1287" max="1287" width="10.88671875" style="3" customWidth="1"/>
    <col min="1288" max="1288" width="10.33203125" style="3" customWidth="1"/>
    <col min="1289" max="1289" width="15.44140625" style="3" customWidth="1"/>
    <col min="1290" max="1296" width="0.88671875" style="3" customWidth="1"/>
    <col min="1297" max="1297" width="0.5546875" style="3" customWidth="1"/>
    <col min="1298" max="1537" width="0.88671875" style="3" hidden="1"/>
    <col min="1538" max="1538" width="7.5546875" style="3" customWidth="1"/>
    <col min="1539" max="1539" width="78.5546875" style="3" customWidth="1"/>
    <col min="1540" max="1540" width="11.5546875" style="3" customWidth="1"/>
    <col min="1541" max="1541" width="11" style="3" customWidth="1"/>
    <col min="1542" max="1542" width="10.44140625" style="3" customWidth="1"/>
    <col min="1543" max="1543" width="10.88671875" style="3" customWidth="1"/>
    <col min="1544" max="1544" width="10.33203125" style="3" customWidth="1"/>
    <col min="1545" max="1545" width="15.44140625" style="3" customWidth="1"/>
    <col min="1546" max="1552" width="0.88671875" style="3" customWidth="1"/>
    <col min="1553" max="1553" width="0.5546875" style="3" customWidth="1"/>
    <col min="1554" max="1793" width="0.88671875" style="3" hidden="1"/>
    <col min="1794" max="1794" width="7.5546875" style="3" customWidth="1"/>
    <col min="1795" max="1795" width="78.5546875" style="3" customWidth="1"/>
    <col min="1796" max="1796" width="11.5546875" style="3" customWidth="1"/>
    <col min="1797" max="1797" width="11" style="3" customWidth="1"/>
    <col min="1798" max="1798" width="10.44140625" style="3" customWidth="1"/>
    <col min="1799" max="1799" width="10.88671875" style="3" customWidth="1"/>
    <col min="1800" max="1800" width="10.33203125" style="3" customWidth="1"/>
    <col min="1801" max="1801" width="15.44140625" style="3" customWidth="1"/>
    <col min="1802" max="1808" width="0.88671875" style="3" customWidth="1"/>
    <col min="1809" max="1809" width="0.5546875" style="3" customWidth="1"/>
    <col min="1810" max="2049" width="0.88671875" style="3" hidden="1"/>
    <col min="2050" max="2050" width="7.5546875" style="3" customWidth="1"/>
    <col min="2051" max="2051" width="78.5546875" style="3" customWidth="1"/>
    <col min="2052" max="2052" width="11.5546875" style="3" customWidth="1"/>
    <col min="2053" max="2053" width="11" style="3" customWidth="1"/>
    <col min="2054" max="2054" width="10.44140625" style="3" customWidth="1"/>
    <col min="2055" max="2055" width="10.88671875" style="3" customWidth="1"/>
    <col min="2056" max="2056" width="10.33203125" style="3" customWidth="1"/>
    <col min="2057" max="2057" width="15.44140625" style="3" customWidth="1"/>
    <col min="2058" max="2064" width="0.88671875" style="3" customWidth="1"/>
    <col min="2065" max="2065" width="0.5546875" style="3" customWidth="1"/>
    <col min="2066" max="2305" width="0.88671875" style="3" hidden="1"/>
    <col min="2306" max="2306" width="7.5546875" style="3" customWidth="1"/>
    <col min="2307" max="2307" width="78.5546875" style="3" customWidth="1"/>
    <col min="2308" max="2308" width="11.5546875" style="3" customWidth="1"/>
    <col min="2309" max="2309" width="11" style="3" customWidth="1"/>
    <col min="2310" max="2310" width="10.44140625" style="3" customWidth="1"/>
    <col min="2311" max="2311" width="10.88671875" style="3" customWidth="1"/>
    <col min="2312" max="2312" width="10.33203125" style="3" customWidth="1"/>
    <col min="2313" max="2313" width="15.44140625" style="3" customWidth="1"/>
    <col min="2314" max="2320" width="0.88671875" style="3" customWidth="1"/>
    <col min="2321" max="2321" width="0.5546875" style="3" customWidth="1"/>
    <col min="2322" max="2561" width="0.88671875" style="3" hidden="1"/>
    <col min="2562" max="2562" width="7.5546875" style="3" customWidth="1"/>
    <col min="2563" max="2563" width="78.5546875" style="3" customWidth="1"/>
    <col min="2564" max="2564" width="11.5546875" style="3" customWidth="1"/>
    <col min="2565" max="2565" width="11" style="3" customWidth="1"/>
    <col min="2566" max="2566" width="10.44140625" style="3" customWidth="1"/>
    <col min="2567" max="2567" width="10.88671875" style="3" customWidth="1"/>
    <col min="2568" max="2568" width="10.33203125" style="3" customWidth="1"/>
    <col min="2569" max="2569" width="15.44140625" style="3" customWidth="1"/>
    <col min="2570" max="2576" width="0.88671875" style="3" customWidth="1"/>
    <col min="2577" max="2577" width="0.5546875" style="3" customWidth="1"/>
    <col min="2578" max="2817" width="0.88671875" style="3" hidden="1"/>
    <col min="2818" max="2818" width="7.5546875" style="3" customWidth="1"/>
    <col min="2819" max="2819" width="78.5546875" style="3" customWidth="1"/>
    <col min="2820" max="2820" width="11.5546875" style="3" customWidth="1"/>
    <col min="2821" max="2821" width="11" style="3" customWidth="1"/>
    <col min="2822" max="2822" width="10.44140625" style="3" customWidth="1"/>
    <col min="2823" max="2823" width="10.88671875" style="3" customWidth="1"/>
    <col min="2824" max="2824" width="10.33203125" style="3" customWidth="1"/>
    <col min="2825" max="2825" width="15.44140625" style="3" customWidth="1"/>
    <col min="2826" max="2832" width="0.88671875" style="3" customWidth="1"/>
    <col min="2833" max="2833" width="0.5546875" style="3" customWidth="1"/>
    <col min="2834" max="3073" width="0.88671875" style="3" hidden="1"/>
    <col min="3074" max="3074" width="7.5546875" style="3" customWidth="1"/>
    <col min="3075" max="3075" width="78.5546875" style="3" customWidth="1"/>
    <col min="3076" max="3076" width="11.5546875" style="3" customWidth="1"/>
    <col min="3077" max="3077" width="11" style="3" customWidth="1"/>
    <col min="3078" max="3078" width="10.44140625" style="3" customWidth="1"/>
    <col min="3079" max="3079" width="10.88671875" style="3" customWidth="1"/>
    <col min="3080" max="3080" width="10.33203125" style="3" customWidth="1"/>
    <col min="3081" max="3081" width="15.44140625" style="3" customWidth="1"/>
    <col min="3082" max="3088" width="0.88671875" style="3" customWidth="1"/>
    <col min="3089" max="3089" width="0.5546875" style="3" customWidth="1"/>
    <col min="3090" max="3329" width="0.88671875" style="3" hidden="1"/>
    <col min="3330" max="3330" width="7.5546875" style="3" customWidth="1"/>
    <col min="3331" max="3331" width="78.5546875" style="3" customWidth="1"/>
    <col min="3332" max="3332" width="11.5546875" style="3" customWidth="1"/>
    <col min="3333" max="3333" width="11" style="3" customWidth="1"/>
    <col min="3334" max="3334" width="10.44140625" style="3" customWidth="1"/>
    <col min="3335" max="3335" width="10.88671875" style="3" customWidth="1"/>
    <col min="3336" max="3336" width="10.33203125" style="3" customWidth="1"/>
    <col min="3337" max="3337" width="15.44140625" style="3" customWidth="1"/>
    <col min="3338" max="3344" width="0.88671875" style="3" customWidth="1"/>
    <col min="3345" max="3345" width="0.5546875" style="3" customWidth="1"/>
    <col min="3346" max="3585" width="0.88671875" style="3" hidden="1"/>
    <col min="3586" max="3586" width="7.5546875" style="3" customWidth="1"/>
    <col min="3587" max="3587" width="78.5546875" style="3" customWidth="1"/>
    <col min="3588" max="3588" width="11.5546875" style="3" customWidth="1"/>
    <col min="3589" max="3589" width="11" style="3" customWidth="1"/>
    <col min="3590" max="3590" width="10.44140625" style="3" customWidth="1"/>
    <col min="3591" max="3591" width="10.88671875" style="3" customWidth="1"/>
    <col min="3592" max="3592" width="10.33203125" style="3" customWidth="1"/>
    <col min="3593" max="3593" width="15.44140625" style="3" customWidth="1"/>
    <col min="3594" max="3600" width="0.88671875" style="3" customWidth="1"/>
    <col min="3601" max="3601" width="0.5546875" style="3" customWidth="1"/>
    <col min="3602" max="3841" width="0.88671875" style="3" hidden="1"/>
    <col min="3842" max="3842" width="7.5546875" style="3" customWidth="1"/>
    <col min="3843" max="3843" width="78.5546875" style="3" customWidth="1"/>
    <col min="3844" max="3844" width="11.5546875" style="3" customWidth="1"/>
    <col min="3845" max="3845" width="11" style="3" customWidth="1"/>
    <col min="3846" max="3846" width="10.44140625" style="3" customWidth="1"/>
    <col min="3847" max="3847" width="10.88671875" style="3" customWidth="1"/>
    <col min="3848" max="3848" width="10.33203125" style="3" customWidth="1"/>
    <col min="3849" max="3849" width="15.44140625" style="3" customWidth="1"/>
    <col min="3850" max="3856" width="0.88671875" style="3" customWidth="1"/>
    <col min="3857" max="3857" width="0.5546875" style="3" customWidth="1"/>
    <col min="3858" max="4097" width="0.88671875" style="3" hidden="1"/>
    <col min="4098" max="4098" width="7.5546875" style="3" customWidth="1"/>
    <col min="4099" max="4099" width="78.5546875" style="3" customWidth="1"/>
    <col min="4100" max="4100" width="11.5546875" style="3" customWidth="1"/>
    <col min="4101" max="4101" width="11" style="3" customWidth="1"/>
    <col min="4102" max="4102" width="10.44140625" style="3" customWidth="1"/>
    <col min="4103" max="4103" width="10.88671875" style="3" customWidth="1"/>
    <col min="4104" max="4104" width="10.33203125" style="3" customWidth="1"/>
    <col min="4105" max="4105" width="15.44140625" style="3" customWidth="1"/>
    <col min="4106" max="4112" width="0.88671875" style="3" customWidth="1"/>
    <col min="4113" max="4113" width="0.5546875" style="3" customWidth="1"/>
    <col min="4114" max="4353" width="0.88671875" style="3" hidden="1"/>
    <col min="4354" max="4354" width="7.5546875" style="3" customWidth="1"/>
    <col min="4355" max="4355" width="78.5546875" style="3" customWidth="1"/>
    <col min="4356" max="4356" width="11.5546875" style="3" customWidth="1"/>
    <col min="4357" max="4357" width="11" style="3" customWidth="1"/>
    <col min="4358" max="4358" width="10.44140625" style="3" customWidth="1"/>
    <col min="4359" max="4359" width="10.88671875" style="3" customWidth="1"/>
    <col min="4360" max="4360" width="10.33203125" style="3" customWidth="1"/>
    <col min="4361" max="4361" width="15.44140625" style="3" customWidth="1"/>
    <col min="4362" max="4368" width="0.88671875" style="3" customWidth="1"/>
    <col min="4369" max="4369" width="0.5546875" style="3" customWidth="1"/>
    <col min="4370" max="4609" width="0.88671875" style="3" hidden="1"/>
    <col min="4610" max="4610" width="7.5546875" style="3" customWidth="1"/>
    <col min="4611" max="4611" width="78.5546875" style="3" customWidth="1"/>
    <col min="4612" max="4612" width="11.5546875" style="3" customWidth="1"/>
    <col min="4613" max="4613" width="11" style="3" customWidth="1"/>
    <col min="4614" max="4614" width="10.44140625" style="3" customWidth="1"/>
    <col min="4615" max="4615" width="10.88671875" style="3" customWidth="1"/>
    <col min="4616" max="4616" width="10.33203125" style="3" customWidth="1"/>
    <col min="4617" max="4617" width="15.44140625" style="3" customWidth="1"/>
    <col min="4618" max="4624" width="0.88671875" style="3" customWidth="1"/>
    <col min="4625" max="4625" width="0.5546875" style="3" customWidth="1"/>
    <col min="4626" max="4865" width="0.88671875" style="3" hidden="1"/>
    <col min="4866" max="4866" width="7.5546875" style="3" customWidth="1"/>
    <col min="4867" max="4867" width="78.5546875" style="3" customWidth="1"/>
    <col min="4868" max="4868" width="11.5546875" style="3" customWidth="1"/>
    <col min="4869" max="4869" width="11" style="3" customWidth="1"/>
    <col min="4870" max="4870" width="10.44140625" style="3" customWidth="1"/>
    <col min="4871" max="4871" width="10.88671875" style="3" customWidth="1"/>
    <col min="4872" max="4872" width="10.33203125" style="3" customWidth="1"/>
    <col min="4873" max="4873" width="15.44140625" style="3" customWidth="1"/>
    <col min="4874" max="4880" width="0.88671875" style="3" customWidth="1"/>
    <col min="4881" max="4881" width="0.5546875" style="3" customWidth="1"/>
    <col min="4882" max="5121" width="0.88671875" style="3" hidden="1"/>
    <col min="5122" max="5122" width="7.5546875" style="3" customWidth="1"/>
    <col min="5123" max="5123" width="78.5546875" style="3" customWidth="1"/>
    <col min="5124" max="5124" width="11.5546875" style="3" customWidth="1"/>
    <col min="5125" max="5125" width="11" style="3" customWidth="1"/>
    <col min="5126" max="5126" width="10.44140625" style="3" customWidth="1"/>
    <col min="5127" max="5127" width="10.88671875" style="3" customWidth="1"/>
    <col min="5128" max="5128" width="10.33203125" style="3" customWidth="1"/>
    <col min="5129" max="5129" width="15.44140625" style="3" customWidth="1"/>
    <col min="5130" max="5136" width="0.88671875" style="3" customWidth="1"/>
    <col min="5137" max="5137" width="0.5546875" style="3" customWidth="1"/>
    <col min="5138" max="5377" width="0.88671875" style="3" hidden="1"/>
    <col min="5378" max="5378" width="7.5546875" style="3" customWidth="1"/>
    <col min="5379" max="5379" width="78.5546875" style="3" customWidth="1"/>
    <col min="5380" max="5380" width="11.5546875" style="3" customWidth="1"/>
    <col min="5381" max="5381" width="11" style="3" customWidth="1"/>
    <col min="5382" max="5382" width="10.44140625" style="3" customWidth="1"/>
    <col min="5383" max="5383" width="10.88671875" style="3" customWidth="1"/>
    <col min="5384" max="5384" width="10.33203125" style="3" customWidth="1"/>
    <col min="5385" max="5385" width="15.44140625" style="3" customWidth="1"/>
    <col min="5386" max="5392" width="0.88671875" style="3" customWidth="1"/>
    <col min="5393" max="5393" width="0.5546875" style="3" customWidth="1"/>
    <col min="5394" max="5633" width="0.88671875" style="3" hidden="1"/>
    <col min="5634" max="5634" width="7.5546875" style="3" customWidth="1"/>
    <col min="5635" max="5635" width="78.5546875" style="3" customWidth="1"/>
    <col min="5636" max="5636" width="11.5546875" style="3" customWidth="1"/>
    <col min="5637" max="5637" width="11" style="3" customWidth="1"/>
    <col min="5638" max="5638" width="10.44140625" style="3" customWidth="1"/>
    <col min="5639" max="5639" width="10.88671875" style="3" customWidth="1"/>
    <col min="5640" max="5640" width="10.33203125" style="3" customWidth="1"/>
    <col min="5641" max="5641" width="15.44140625" style="3" customWidth="1"/>
    <col min="5642" max="5648" width="0.88671875" style="3" customWidth="1"/>
    <col min="5649" max="5649" width="0.5546875" style="3" customWidth="1"/>
    <col min="5650" max="5889" width="0.88671875" style="3" hidden="1"/>
    <col min="5890" max="5890" width="7.5546875" style="3" customWidth="1"/>
    <col min="5891" max="5891" width="78.5546875" style="3" customWidth="1"/>
    <col min="5892" max="5892" width="11.5546875" style="3" customWidth="1"/>
    <col min="5893" max="5893" width="11" style="3" customWidth="1"/>
    <col min="5894" max="5894" width="10.44140625" style="3" customWidth="1"/>
    <col min="5895" max="5895" width="10.88671875" style="3" customWidth="1"/>
    <col min="5896" max="5896" width="10.33203125" style="3" customWidth="1"/>
    <col min="5897" max="5897" width="15.44140625" style="3" customWidth="1"/>
    <col min="5898" max="5904" width="0.88671875" style="3" customWidth="1"/>
    <col min="5905" max="5905" width="0.5546875" style="3" customWidth="1"/>
    <col min="5906" max="6145" width="0.88671875" style="3" hidden="1"/>
    <col min="6146" max="6146" width="7.5546875" style="3" customWidth="1"/>
    <col min="6147" max="6147" width="78.5546875" style="3" customWidth="1"/>
    <col min="6148" max="6148" width="11.5546875" style="3" customWidth="1"/>
    <col min="6149" max="6149" width="11" style="3" customWidth="1"/>
    <col min="6150" max="6150" width="10.44140625" style="3" customWidth="1"/>
    <col min="6151" max="6151" width="10.88671875" style="3" customWidth="1"/>
    <col min="6152" max="6152" width="10.33203125" style="3" customWidth="1"/>
    <col min="6153" max="6153" width="15.44140625" style="3" customWidth="1"/>
    <col min="6154" max="6160" width="0.88671875" style="3" customWidth="1"/>
    <col min="6161" max="6161" width="0.5546875" style="3" customWidth="1"/>
    <col min="6162" max="6401" width="0.88671875" style="3" hidden="1"/>
    <col min="6402" max="6402" width="7.5546875" style="3" customWidth="1"/>
    <col min="6403" max="6403" width="78.5546875" style="3" customWidth="1"/>
    <col min="6404" max="6404" width="11.5546875" style="3" customWidth="1"/>
    <col min="6405" max="6405" width="11" style="3" customWidth="1"/>
    <col min="6406" max="6406" width="10.44140625" style="3" customWidth="1"/>
    <col min="6407" max="6407" width="10.88671875" style="3" customWidth="1"/>
    <col min="6408" max="6408" width="10.33203125" style="3" customWidth="1"/>
    <col min="6409" max="6409" width="15.44140625" style="3" customWidth="1"/>
    <col min="6410" max="6416" width="0.88671875" style="3" customWidth="1"/>
    <col min="6417" max="6417" width="0.5546875" style="3" customWidth="1"/>
    <col min="6418" max="6657" width="0.88671875" style="3" hidden="1"/>
    <col min="6658" max="6658" width="7.5546875" style="3" customWidth="1"/>
    <col min="6659" max="6659" width="78.5546875" style="3" customWidth="1"/>
    <col min="6660" max="6660" width="11.5546875" style="3" customWidth="1"/>
    <col min="6661" max="6661" width="11" style="3" customWidth="1"/>
    <col min="6662" max="6662" width="10.44140625" style="3" customWidth="1"/>
    <col min="6663" max="6663" width="10.88671875" style="3" customWidth="1"/>
    <col min="6664" max="6664" width="10.33203125" style="3" customWidth="1"/>
    <col min="6665" max="6665" width="15.44140625" style="3" customWidth="1"/>
    <col min="6666" max="6672" width="0.88671875" style="3" customWidth="1"/>
    <col min="6673" max="6673" width="0.5546875" style="3" customWidth="1"/>
    <col min="6674" max="6913" width="0.88671875" style="3" hidden="1"/>
    <col min="6914" max="6914" width="7.5546875" style="3" customWidth="1"/>
    <col min="6915" max="6915" width="78.5546875" style="3" customWidth="1"/>
    <col min="6916" max="6916" width="11.5546875" style="3" customWidth="1"/>
    <col min="6917" max="6917" width="11" style="3" customWidth="1"/>
    <col min="6918" max="6918" width="10.44140625" style="3" customWidth="1"/>
    <col min="6919" max="6919" width="10.88671875" style="3" customWidth="1"/>
    <col min="6920" max="6920" width="10.33203125" style="3" customWidth="1"/>
    <col min="6921" max="6921" width="15.44140625" style="3" customWidth="1"/>
    <col min="6922" max="6928" width="0.88671875" style="3" customWidth="1"/>
    <col min="6929" max="6929" width="0.5546875" style="3" customWidth="1"/>
    <col min="6930" max="7169" width="0.88671875" style="3" hidden="1"/>
    <col min="7170" max="7170" width="7.5546875" style="3" customWidth="1"/>
    <col min="7171" max="7171" width="78.5546875" style="3" customWidth="1"/>
    <col min="7172" max="7172" width="11.5546875" style="3" customWidth="1"/>
    <col min="7173" max="7173" width="11" style="3" customWidth="1"/>
    <col min="7174" max="7174" width="10.44140625" style="3" customWidth="1"/>
    <col min="7175" max="7175" width="10.88671875" style="3" customWidth="1"/>
    <col min="7176" max="7176" width="10.33203125" style="3" customWidth="1"/>
    <col min="7177" max="7177" width="15.44140625" style="3" customWidth="1"/>
    <col min="7178" max="7184" width="0.88671875" style="3" customWidth="1"/>
    <col min="7185" max="7185" width="0.5546875" style="3" customWidth="1"/>
    <col min="7186" max="7425" width="0.88671875" style="3" hidden="1"/>
    <col min="7426" max="7426" width="7.5546875" style="3" customWidth="1"/>
    <col min="7427" max="7427" width="78.5546875" style="3" customWidth="1"/>
    <col min="7428" max="7428" width="11.5546875" style="3" customWidth="1"/>
    <col min="7429" max="7429" width="11" style="3" customWidth="1"/>
    <col min="7430" max="7430" width="10.44140625" style="3" customWidth="1"/>
    <col min="7431" max="7431" width="10.88671875" style="3" customWidth="1"/>
    <col min="7432" max="7432" width="10.33203125" style="3" customWidth="1"/>
    <col min="7433" max="7433" width="15.44140625" style="3" customWidth="1"/>
    <col min="7434" max="7440" width="0.88671875" style="3" customWidth="1"/>
    <col min="7441" max="7441" width="0.5546875" style="3" customWidth="1"/>
    <col min="7442" max="7681" width="0.88671875" style="3" hidden="1"/>
    <col min="7682" max="7682" width="7.5546875" style="3" customWidth="1"/>
    <col min="7683" max="7683" width="78.5546875" style="3" customWidth="1"/>
    <col min="7684" max="7684" width="11.5546875" style="3" customWidth="1"/>
    <col min="7685" max="7685" width="11" style="3" customWidth="1"/>
    <col min="7686" max="7686" width="10.44140625" style="3" customWidth="1"/>
    <col min="7687" max="7687" width="10.88671875" style="3" customWidth="1"/>
    <col min="7688" max="7688" width="10.33203125" style="3" customWidth="1"/>
    <col min="7689" max="7689" width="15.44140625" style="3" customWidth="1"/>
    <col min="7690" max="7696" width="0.88671875" style="3" customWidth="1"/>
    <col min="7697" max="7697" width="0.5546875" style="3" customWidth="1"/>
    <col min="7698" max="7937" width="0.88671875" style="3" hidden="1"/>
    <col min="7938" max="7938" width="7.5546875" style="3" customWidth="1"/>
    <col min="7939" max="7939" width="78.5546875" style="3" customWidth="1"/>
    <col min="7940" max="7940" width="11.5546875" style="3" customWidth="1"/>
    <col min="7941" max="7941" width="11" style="3" customWidth="1"/>
    <col min="7942" max="7942" width="10.44140625" style="3" customWidth="1"/>
    <col min="7943" max="7943" width="10.88671875" style="3" customWidth="1"/>
    <col min="7944" max="7944" width="10.33203125" style="3" customWidth="1"/>
    <col min="7945" max="7945" width="15.44140625" style="3" customWidth="1"/>
    <col min="7946" max="7952" width="0.88671875" style="3" customWidth="1"/>
    <col min="7953" max="7953" width="0.5546875" style="3" customWidth="1"/>
    <col min="7954" max="8193" width="0.88671875" style="3" hidden="1"/>
    <col min="8194" max="8194" width="7.5546875" style="3" customWidth="1"/>
    <col min="8195" max="8195" width="78.5546875" style="3" customWidth="1"/>
    <col min="8196" max="8196" width="11.5546875" style="3" customWidth="1"/>
    <col min="8197" max="8197" width="11" style="3" customWidth="1"/>
    <col min="8198" max="8198" width="10.44140625" style="3" customWidth="1"/>
    <col min="8199" max="8199" width="10.88671875" style="3" customWidth="1"/>
    <col min="8200" max="8200" width="10.33203125" style="3" customWidth="1"/>
    <col min="8201" max="8201" width="15.44140625" style="3" customWidth="1"/>
    <col min="8202" max="8208" width="0.88671875" style="3" customWidth="1"/>
    <col min="8209" max="8209" width="0.5546875" style="3" customWidth="1"/>
    <col min="8210" max="8449" width="0.88671875" style="3" hidden="1"/>
    <col min="8450" max="8450" width="7.5546875" style="3" customWidth="1"/>
    <col min="8451" max="8451" width="78.5546875" style="3" customWidth="1"/>
    <col min="8452" max="8452" width="11.5546875" style="3" customWidth="1"/>
    <col min="8453" max="8453" width="11" style="3" customWidth="1"/>
    <col min="8454" max="8454" width="10.44140625" style="3" customWidth="1"/>
    <col min="8455" max="8455" width="10.88671875" style="3" customWidth="1"/>
    <col min="8456" max="8456" width="10.33203125" style="3" customWidth="1"/>
    <col min="8457" max="8457" width="15.44140625" style="3" customWidth="1"/>
    <col min="8458" max="8464" width="0.88671875" style="3" customWidth="1"/>
    <col min="8465" max="8465" width="0.5546875" style="3" customWidth="1"/>
    <col min="8466" max="8705" width="0.88671875" style="3" hidden="1"/>
    <col min="8706" max="8706" width="7.5546875" style="3" customWidth="1"/>
    <col min="8707" max="8707" width="78.5546875" style="3" customWidth="1"/>
    <col min="8708" max="8708" width="11.5546875" style="3" customWidth="1"/>
    <col min="8709" max="8709" width="11" style="3" customWidth="1"/>
    <col min="8710" max="8710" width="10.44140625" style="3" customWidth="1"/>
    <col min="8711" max="8711" width="10.88671875" style="3" customWidth="1"/>
    <col min="8712" max="8712" width="10.33203125" style="3" customWidth="1"/>
    <col min="8713" max="8713" width="15.44140625" style="3" customWidth="1"/>
    <col min="8714" max="8720" width="0.88671875" style="3" customWidth="1"/>
    <col min="8721" max="8721" width="0.5546875" style="3" customWidth="1"/>
    <col min="8722" max="8961" width="0.88671875" style="3" hidden="1"/>
    <col min="8962" max="8962" width="7.5546875" style="3" customWidth="1"/>
    <col min="8963" max="8963" width="78.5546875" style="3" customWidth="1"/>
    <col min="8964" max="8964" width="11.5546875" style="3" customWidth="1"/>
    <col min="8965" max="8965" width="11" style="3" customWidth="1"/>
    <col min="8966" max="8966" width="10.44140625" style="3" customWidth="1"/>
    <col min="8967" max="8967" width="10.88671875" style="3" customWidth="1"/>
    <col min="8968" max="8968" width="10.33203125" style="3" customWidth="1"/>
    <col min="8969" max="8969" width="15.44140625" style="3" customWidth="1"/>
    <col min="8970" max="8976" width="0.88671875" style="3" customWidth="1"/>
    <col min="8977" max="8977" width="0.5546875" style="3" customWidth="1"/>
    <col min="8978" max="9217" width="0.88671875" style="3" hidden="1"/>
    <col min="9218" max="9218" width="7.5546875" style="3" customWidth="1"/>
    <col min="9219" max="9219" width="78.5546875" style="3" customWidth="1"/>
    <col min="9220" max="9220" width="11.5546875" style="3" customWidth="1"/>
    <col min="9221" max="9221" width="11" style="3" customWidth="1"/>
    <col min="9222" max="9222" width="10.44140625" style="3" customWidth="1"/>
    <col min="9223" max="9223" width="10.88671875" style="3" customWidth="1"/>
    <col min="9224" max="9224" width="10.33203125" style="3" customWidth="1"/>
    <col min="9225" max="9225" width="15.44140625" style="3" customWidth="1"/>
    <col min="9226" max="9232" width="0.88671875" style="3" customWidth="1"/>
    <col min="9233" max="9233" width="0.5546875" style="3" customWidth="1"/>
    <col min="9234" max="9473" width="0.88671875" style="3" hidden="1"/>
    <col min="9474" max="9474" width="7.5546875" style="3" customWidth="1"/>
    <col min="9475" max="9475" width="78.5546875" style="3" customWidth="1"/>
    <col min="9476" max="9476" width="11.5546875" style="3" customWidth="1"/>
    <col min="9477" max="9477" width="11" style="3" customWidth="1"/>
    <col min="9478" max="9478" width="10.44140625" style="3" customWidth="1"/>
    <col min="9479" max="9479" width="10.88671875" style="3" customWidth="1"/>
    <col min="9480" max="9480" width="10.33203125" style="3" customWidth="1"/>
    <col min="9481" max="9481" width="15.44140625" style="3" customWidth="1"/>
    <col min="9482" max="9488" width="0.88671875" style="3" customWidth="1"/>
    <col min="9489" max="9489" width="0.5546875" style="3" customWidth="1"/>
    <col min="9490" max="9729" width="0.88671875" style="3" hidden="1"/>
    <col min="9730" max="9730" width="7.5546875" style="3" customWidth="1"/>
    <col min="9731" max="9731" width="78.5546875" style="3" customWidth="1"/>
    <col min="9732" max="9732" width="11.5546875" style="3" customWidth="1"/>
    <col min="9733" max="9733" width="11" style="3" customWidth="1"/>
    <col min="9734" max="9734" width="10.44140625" style="3" customWidth="1"/>
    <col min="9735" max="9735" width="10.88671875" style="3" customWidth="1"/>
    <col min="9736" max="9736" width="10.33203125" style="3" customWidth="1"/>
    <col min="9737" max="9737" width="15.44140625" style="3" customWidth="1"/>
    <col min="9738" max="9744" width="0.88671875" style="3" customWidth="1"/>
    <col min="9745" max="9745" width="0.5546875" style="3" customWidth="1"/>
    <col min="9746" max="9985" width="0.88671875" style="3" hidden="1"/>
    <col min="9986" max="9986" width="7.5546875" style="3" customWidth="1"/>
    <col min="9987" max="9987" width="78.5546875" style="3" customWidth="1"/>
    <col min="9988" max="9988" width="11.5546875" style="3" customWidth="1"/>
    <col min="9989" max="9989" width="11" style="3" customWidth="1"/>
    <col min="9990" max="9990" width="10.44140625" style="3" customWidth="1"/>
    <col min="9991" max="9991" width="10.88671875" style="3" customWidth="1"/>
    <col min="9992" max="9992" width="10.33203125" style="3" customWidth="1"/>
    <col min="9993" max="9993" width="15.44140625" style="3" customWidth="1"/>
    <col min="9994" max="10000" width="0.88671875" style="3" customWidth="1"/>
    <col min="10001" max="10001" width="0.5546875" style="3" customWidth="1"/>
    <col min="10002" max="10241" width="0.88671875" style="3" hidden="1"/>
    <col min="10242" max="10242" width="7.5546875" style="3" customWidth="1"/>
    <col min="10243" max="10243" width="78.5546875" style="3" customWidth="1"/>
    <col min="10244" max="10244" width="11.5546875" style="3" customWidth="1"/>
    <col min="10245" max="10245" width="11" style="3" customWidth="1"/>
    <col min="10246" max="10246" width="10.44140625" style="3" customWidth="1"/>
    <col min="10247" max="10247" width="10.88671875" style="3" customWidth="1"/>
    <col min="10248" max="10248" width="10.33203125" style="3" customWidth="1"/>
    <col min="10249" max="10249" width="15.44140625" style="3" customWidth="1"/>
    <col min="10250" max="10256" width="0.88671875" style="3" customWidth="1"/>
    <col min="10257" max="10257" width="0.5546875" style="3" customWidth="1"/>
    <col min="10258" max="10497" width="0.88671875" style="3" hidden="1"/>
    <col min="10498" max="10498" width="7.5546875" style="3" customWidth="1"/>
    <col min="10499" max="10499" width="78.5546875" style="3" customWidth="1"/>
    <col min="10500" max="10500" width="11.5546875" style="3" customWidth="1"/>
    <col min="10501" max="10501" width="11" style="3" customWidth="1"/>
    <col min="10502" max="10502" width="10.44140625" style="3" customWidth="1"/>
    <col min="10503" max="10503" width="10.88671875" style="3" customWidth="1"/>
    <col min="10504" max="10504" width="10.33203125" style="3" customWidth="1"/>
    <col min="10505" max="10505" width="15.44140625" style="3" customWidth="1"/>
    <col min="10506" max="10512" width="0.88671875" style="3" customWidth="1"/>
    <col min="10513" max="10513" width="0.5546875" style="3" customWidth="1"/>
    <col min="10514" max="10753" width="0.88671875" style="3" hidden="1"/>
    <col min="10754" max="10754" width="7.5546875" style="3" customWidth="1"/>
    <col min="10755" max="10755" width="78.5546875" style="3" customWidth="1"/>
    <col min="10756" max="10756" width="11.5546875" style="3" customWidth="1"/>
    <col min="10757" max="10757" width="11" style="3" customWidth="1"/>
    <col min="10758" max="10758" width="10.44140625" style="3" customWidth="1"/>
    <col min="10759" max="10759" width="10.88671875" style="3" customWidth="1"/>
    <col min="10760" max="10760" width="10.33203125" style="3" customWidth="1"/>
    <col min="10761" max="10761" width="15.44140625" style="3" customWidth="1"/>
    <col min="10762" max="10768" width="0.88671875" style="3" customWidth="1"/>
    <col min="10769" max="10769" width="0.5546875" style="3" customWidth="1"/>
    <col min="10770" max="11009" width="0.88671875" style="3" hidden="1"/>
    <col min="11010" max="11010" width="7.5546875" style="3" customWidth="1"/>
    <col min="11011" max="11011" width="78.5546875" style="3" customWidth="1"/>
    <col min="11012" max="11012" width="11.5546875" style="3" customWidth="1"/>
    <col min="11013" max="11013" width="11" style="3" customWidth="1"/>
    <col min="11014" max="11014" width="10.44140625" style="3" customWidth="1"/>
    <col min="11015" max="11015" width="10.88671875" style="3" customWidth="1"/>
    <col min="11016" max="11016" width="10.33203125" style="3" customWidth="1"/>
    <col min="11017" max="11017" width="15.44140625" style="3" customWidth="1"/>
    <col min="11018" max="11024" width="0.88671875" style="3" customWidth="1"/>
    <col min="11025" max="11025" width="0.5546875" style="3" customWidth="1"/>
    <col min="11026" max="11265" width="0.88671875" style="3" hidden="1"/>
    <col min="11266" max="11266" width="7.5546875" style="3" customWidth="1"/>
    <col min="11267" max="11267" width="78.5546875" style="3" customWidth="1"/>
    <col min="11268" max="11268" width="11.5546875" style="3" customWidth="1"/>
    <col min="11269" max="11269" width="11" style="3" customWidth="1"/>
    <col min="11270" max="11270" width="10.44140625" style="3" customWidth="1"/>
    <col min="11271" max="11271" width="10.88671875" style="3" customWidth="1"/>
    <col min="11272" max="11272" width="10.33203125" style="3" customWidth="1"/>
    <col min="11273" max="11273" width="15.44140625" style="3" customWidth="1"/>
    <col min="11274" max="11280" width="0.88671875" style="3" customWidth="1"/>
    <col min="11281" max="11281" width="0.5546875" style="3" customWidth="1"/>
    <col min="11282" max="11521" width="0.88671875" style="3" hidden="1"/>
    <col min="11522" max="11522" width="7.5546875" style="3" customWidth="1"/>
    <col min="11523" max="11523" width="78.5546875" style="3" customWidth="1"/>
    <col min="11524" max="11524" width="11.5546875" style="3" customWidth="1"/>
    <col min="11525" max="11525" width="11" style="3" customWidth="1"/>
    <col min="11526" max="11526" width="10.44140625" style="3" customWidth="1"/>
    <col min="11527" max="11527" width="10.88671875" style="3" customWidth="1"/>
    <col min="11528" max="11528" width="10.33203125" style="3" customWidth="1"/>
    <col min="11529" max="11529" width="15.44140625" style="3" customWidth="1"/>
    <col min="11530" max="11536" width="0.88671875" style="3" customWidth="1"/>
    <col min="11537" max="11537" width="0.5546875" style="3" customWidth="1"/>
    <col min="11538" max="11777" width="0.88671875" style="3" hidden="1"/>
    <col min="11778" max="11778" width="7.5546875" style="3" customWidth="1"/>
    <col min="11779" max="11779" width="78.5546875" style="3" customWidth="1"/>
    <col min="11780" max="11780" width="11.5546875" style="3" customWidth="1"/>
    <col min="11781" max="11781" width="11" style="3" customWidth="1"/>
    <col min="11782" max="11782" width="10.44140625" style="3" customWidth="1"/>
    <col min="11783" max="11783" width="10.88671875" style="3" customWidth="1"/>
    <col min="11784" max="11784" width="10.33203125" style="3" customWidth="1"/>
    <col min="11785" max="11785" width="15.44140625" style="3" customWidth="1"/>
    <col min="11786" max="11792" width="0.88671875" style="3" customWidth="1"/>
    <col min="11793" max="11793" width="0.5546875" style="3" customWidth="1"/>
    <col min="11794" max="12033" width="0.88671875" style="3" hidden="1"/>
    <col min="12034" max="12034" width="7.5546875" style="3" customWidth="1"/>
    <col min="12035" max="12035" width="78.5546875" style="3" customWidth="1"/>
    <col min="12036" max="12036" width="11.5546875" style="3" customWidth="1"/>
    <col min="12037" max="12037" width="11" style="3" customWidth="1"/>
    <col min="12038" max="12038" width="10.44140625" style="3" customWidth="1"/>
    <col min="12039" max="12039" width="10.88671875" style="3" customWidth="1"/>
    <col min="12040" max="12040" width="10.33203125" style="3" customWidth="1"/>
    <col min="12041" max="12041" width="15.44140625" style="3" customWidth="1"/>
    <col min="12042" max="12048" width="0.88671875" style="3" customWidth="1"/>
    <col min="12049" max="12049" width="0.5546875" style="3" customWidth="1"/>
    <col min="12050" max="12289" width="0.88671875" style="3" hidden="1"/>
    <col min="12290" max="12290" width="7.5546875" style="3" customWidth="1"/>
    <col min="12291" max="12291" width="78.5546875" style="3" customWidth="1"/>
    <col min="12292" max="12292" width="11.5546875" style="3" customWidth="1"/>
    <col min="12293" max="12293" width="11" style="3" customWidth="1"/>
    <col min="12294" max="12294" width="10.44140625" style="3" customWidth="1"/>
    <col min="12295" max="12295" width="10.88671875" style="3" customWidth="1"/>
    <col min="12296" max="12296" width="10.33203125" style="3" customWidth="1"/>
    <col min="12297" max="12297" width="15.44140625" style="3" customWidth="1"/>
    <col min="12298" max="12304" width="0.88671875" style="3" customWidth="1"/>
    <col min="12305" max="12305" width="0.5546875" style="3" customWidth="1"/>
    <col min="12306" max="12545" width="0.88671875" style="3" hidden="1"/>
    <col min="12546" max="12546" width="7.5546875" style="3" customWidth="1"/>
    <col min="12547" max="12547" width="78.5546875" style="3" customWidth="1"/>
    <col min="12548" max="12548" width="11.5546875" style="3" customWidth="1"/>
    <col min="12549" max="12549" width="11" style="3" customWidth="1"/>
    <col min="12550" max="12550" width="10.44140625" style="3" customWidth="1"/>
    <col min="12551" max="12551" width="10.88671875" style="3" customWidth="1"/>
    <col min="12552" max="12552" width="10.33203125" style="3" customWidth="1"/>
    <col min="12553" max="12553" width="15.44140625" style="3" customWidth="1"/>
    <col min="12554" max="12560" width="0.88671875" style="3" customWidth="1"/>
    <col min="12561" max="12561" width="0.5546875" style="3" customWidth="1"/>
    <col min="12562" max="12801" width="0.88671875" style="3" hidden="1"/>
    <col min="12802" max="12802" width="7.5546875" style="3" customWidth="1"/>
    <col min="12803" max="12803" width="78.5546875" style="3" customWidth="1"/>
    <col min="12804" max="12804" width="11.5546875" style="3" customWidth="1"/>
    <col min="12805" max="12805" width="11" style="3" customWidth="1"/>
    <col min="12806" max="12806" width="10.44140625" style="3" customWidth="1"/>
    <col min="12807" max="12807" width="10.88671875" style="3" customWidth="1"/>
    <col min="12808" max="12808" width="10.33203125" style="3" customWidth="1"/>
    <col min="12809" max="12809" width="15.44140625" style="3" customWidth="1"/>
    <col min="12810" max="12816" width="0.88671875" style="3" customWidth="1"/>
    <col min="12817" max="12817" width="0.5546875" style="3" customWidth="1"/>
    <col min="12818" max="13057" width="0.88671875" style="3" hidden="1"/>
    <col min="13058" max="13058" width="7.5546875" style="3" customWidth="1"/>
    <col min="13059" max="13059" width="78.5546875" style="3" customWidth="1"/>
    <col min="13060" max="13060" width="11.5546875" style="3" customWidth="1"/>
    <col min="13061" max="13061" width="11" style="3" customWidth="1"/>
    <col min="13062" max="13062" width="10.44140625" style="3" customWidth="1"/>
    <col min="13063" max="13063" width="10.88671875" style="3" customWidth="1"/>
    <col min="13064" max="13064" width="10.33203125" style="3" customWidth="1"/>
    <col min="13065" max="13065" width="15.44140625" style="3" customWidth="1"/>
    <col min="13066" max="13072" width="0.88671875" style="3" customWidth="1"/>
    <col min="13073" max="13073" width="0.5546875" style="3" customWidth="1"/>
    <col min="13074" max="13313" width="0.88671875" style="3" hidden="1"/>
    <col min="13314" max="13314" width="7.5546875" style="3" customWidth="1"/>
    <col min="13315" max="13315" width="78.5546875" style="3" customWidth="1"/>
    <col min="13316" max="13316" width="11.5546875" style="3" customWidth="1"/>
    <col min="13317" max="13317" width="11" style="3" customWidth="1"/>
    <col min="13318" max="13318" width="10.44140625" style="3" customWidth="1"/>
    <col min="13319" max="13319" width="10.88671875" style="3" customWidth="1"/>
    <col min="13320" max="13320" width="10.33203125" style="3" customWidth="1"/>
    <col min="13321" max="13321" width="15.44140625" style="3" customWidth="1"/>
    <col min="13322" max="13328" width="0.88671875" style="3" customWidth="1"/>
    <col min="13329" max="13329" width="0.5546875" style="3" customWidth="1"/>
    <col min="13330" max="13569" width="0.88671875" style="3" hidden="1"/>
    <col min="13570" max="13570" width="7.5546875" style="3" customWidth="1"/>
    <col min="13571" max="13571" width="78.5546875" style="3" customWidth="1"/>
    <col min="13572" max="13572" width="11.5546875" style="3" customWidth="1"/>
    <col min="13573" max="13573" width="11" style="3" customWidth="1"/>
    <col min="13574" max="13574" width="10.44140625" style="3" customWidth="1"/>
    <col min="13575" max="13575" width="10.88671875" style="3" customWidth="1"/>
    <col min="13576" max="13576" width="10.33203125" style="3" customWidth="1"/>
    <col min="13577" max="13577" width="15.44140625" style="3" customWidth="1"/>
    <col min="13578" max="13584" width="0.88671875" style="3" customWidth="1"/>
    <col min="13585" max="13585" width="0.5546875" style="3" customWidth="1"/>
    <col min="13586" max="13825" width="0.88671875" style="3" hidden="1"/>
    <col min="13826" max="13826" width="7.5546875" style="3" customWidth="1"/>
    <col min="13827" max="13827" width="78.5546875" style="3" customWidth="1"/>
    <col min="13828" max="13828" width="11.5546875" style="3" customWidth="1"/>
    <col min="13829" max="13829" width="11" style="3" customWidth="1"/>
    <col min="13830" max="13830" width="10.44140625" style="3" customWidth="1"/>
    <col min="13831" max="13831" width="10.88671875" style="3" customWidth="1"/>
    <col min="13832" max="13832" width="10.33203125" style="3" customWidth="1"/>
    <col min="13833" max="13833" width="15.44140625" style="3" customWidth="1"/>
    <col min="13834" max="13840" width="0.88671875" style="3" customWidth="1"/>
    <col min="13841" max="13841" width="0.5546875" style="3" customWidth="1"/>
    <col min="13842" max="14081" width="0.88671875" style="3" hidden="1"/>
    <col min="14082" max="14082" width="7.5546875" style="3" customWidth="1"/>
    <col min="14083" max="14083" width="78.5546875" style="3" customWidth="1"/>
    <col min="14084" max="14084" width="11.5546875" style="3" customWidth="1"/>
    <col min="14085" max="14085" width="11" style="3" customWidth="1"/>
    <col min="14086" max="14086" width="10.44140625" style="3" customWidth="1"/>
    <col min="14087" max="14087" width="10.88671875" style="3" customWidth="1"/>
    <col min="14088" max="14088" width="10.33203125" style="3" customWidth="1"/>
    <col min="14089" max="14089" width="15.44140625" style="3" customWidth="1"/>
    <col min="14090" max="14096" width="0.88671875" style="3" customWidth="1"/>
    <col min="14097" max="14097" width="0.5546875" style="3" customWidth="1"/>
    <col min="14098" max="14337" width="0.88671875" style="3" hidden="1"/>
    <col min="14338" max="14338" width="7.5546875" style="3" customWidth="1"/>
    <col min="14339" max="14339" width="78.5546875" style="3" customWidth="1"/>
    <col min="14340" max="14340" width="11.5546875" style="3" customWidth="1"/>
    <col min="14341" max="14341" width="11" style="3" customWidth="1"/>
    <col min="14342" max="14342" width="10.44140625" style="3" customWidth="1"/>
    <col min="14343" max="14343" width="10.88671875" style="3" customWidth="1"/>
    <col min="14344" max="14344" width="10.33203125" style="3" customWidth="1"/>
    <col min="14345" max="14345" width="15.44140625" style="3" customWidth="1"/>
    <col min="14346" max="14352" width="0.88671875" style="3" customWidth="1"/>
    <col min="14353" max="14353" width="0.5546875" style="3" customWidth="1"/>
    <col min="14354" max="14593" width="0.88671875" style="3" hidden="1"/>
    <col min="14594" max="14594" width="7.5546875" style="3" customWidth="1"/>
    <col min="14595" max="14595" width="78.5546875" style="3" customWidth="1"/>
    <col min="14596" max="14596" width="11.5546875" style="3" customWidth="1"/>
    <col min="14597" max="14597" width="11" style="3" customWidth="1"/>
    <col min="14598" max="14598" width="10.44140625" style="3" customWidth="1"/>
    <col min="14599" max="14599" width="10.88671875" style="3" customWidth="1"/>
    <col min="14600" max="14600" width="10.33203125" style="3" customWidth="1"/>
    <col min="14601" max="14601" width="15.44140625" style="3" customWidth="1"/>
    <col min="14602" max="14608" width="0.88671875" style="3" customWidth="1"/>
    <col min="14609" max="14609" width="0.5546875" style="3" customWidth="1"/>
    <col min="14610" max="14849" width="0.88671875" style="3" hidden="1"/>
    <col min="14850" max="14850" width="7.5546875" style="3" customWidth="1"/>
    <col min="14851" max="14851" width="78.5546875" style="3" customWidth="1"/>
    <col min="14852" max="14852" width="11.5546875" style="3" customWidth="1"/>
    <col min="14853" max="14853" width="11" style="3" customWidth="1"/>
    <col min="14854" max="14854" width="10.44140625" style="3" customWidth="1"/>
    <col min="14855" max="14855" width="10.88671875" style="3" customWidth="1"/>
    <col min="14856" max="14856" width="10.33203125" style="3" customWidth="1"/>
    <col min="14857" max="14857" width="15.44140625" style="3" customWidth="1"/>
    <col min="14858" max="14864" width="0.88671875" style="3" customWidth="1"/>
    <col min="14865" max="14865" width="0.5546875" style="3" customWidth="1"/>
    <col min="14866" max="15105" width="0.88671875" style="3" hidden="1"/>
    <col min="15106" max="15106" width="7.5546875" style="3" customWidth="1"/>
    <col min="15107" max="15107" width="78.5546875" style="3" customWidth="1"/>
    <col min="15108" max="15108" width="11.5546875" style="3" customWidth="1"/>
    <col min="15109" max="15109" width="11" style="3" customWidth="1"/>
    <col min="15110" max="15110" width="10.44140625" style="3" customWidth="1"/>
    <col min="15111" max="15111" width="10.88671875" style="3" customWidth="1"/>
    <col min="15112" max="15112" width="10.33203125" style="3" customWidth="1"/>
    <col min="15113" max="15113" width="15.44140625" style="3" customWidth="1"/>
    <col min="15114" max="15120" width="0.88671875" style="3" customWidth="1"/>
    <col min="15121" max="15121" width="0.5546875" style="3" customWidth="1"/>
    <col min="15122" max="15361" width="0.88671875" style="3" hidden="1"/>
    <col min="15362" max="15362" width="7.5546875" style="3" customWidth="1"/>
    <col min="15363" max="15363" width="78.5546875" style="3" customWidth="1"/>
    <col min="15364" max="15364" width="11.5546875" style="3" customWidth="1"/>
    <col min="15365" max="15365" width="11" style="3" customWidth="1"/>
    <col min="15366" max="15366" width="10.44140625" style="3" customWidth="1"/>
    <col min="15367" max="15367" width="10.88671875" style="3" customWidth="1"/>
    <col min="15368" max="15368" width="10.33203125" style="3" customWidth="1"/>
    <col min="15369" max="15369" width="15.44140625" style="3" customWidth="1"/>
    <col min="15370" max="15376" width="0.88671875" style="3" customWidth="1"/>
    <col min="15377" max="15377" width="0.5546875" style="3" customWidth="1"/>
    <col min="15378" max="15617" width="0.88671875" style="3" hidden="1"/>
    <col min="15618" max="15618" width="7.5546875" style="3" customWidth="1"/>
    <col min="15619" max="15619" width="78.5546875" style="3" customWidth="1"/>
    <col min="15620" max="15620" width="11.5546875" style="3" customWidth="1"/>
    <col min="15621" max="15621" width="11" style="3" customWidth="1"/>
    <col min="15622" max="15622" width="10.44140625" style="3" customWidth="1"/>
    <col min="15623" max="15623" width="10.88671875" style="3" customWidth="1"/>
    <col min="15624" max="15624" width="10.33203125" style="3" customWidth="1"/>
    <col min="15625" max="15625" width="15.44140625" style="3" customWidth="1"/>
    <col min="15626" max="15632" width="0.88671875" style="3" customWidth="1"/>
    <col min="15633" max="15633" width="0.5546875" style="3" customWidth="1"/>
    <col min="15634" max="15873" width="0.88671875" style="3" hidden="1"/>
    <col min="15874" max="15874" width="7.5546875" style="3" customWidth="1"/>
    <col min="15875" max="15875" width="78.5546875" style="3" customWidth="1"/>
    <col min="15876" max="15876" width="11.5546875" style="3" customWidth="1"/>
    <col min="15877" max="15877" width="11" style="3" customWidth="1"/>
    <col min="15878" max="15878" width="10.44140625" style="3" customWidth="1"/>
    <col min="15879" max="15879" width="10.88671875" style="3" customWidth="1"/>
    <col min="15880" max="15880" width="10.33203125" style="3" customWidth="1"/>
    <col min="15881" max="15881" width="15.44140625" style="3" customWidth="1"/>
    <col min="15882" max="15888" width="0.88671875" style="3" customWidth="1"/>
    <col min="15889" max="15889" width="0.5546875" style="3" customWidth="1"/>
    <col min="15890" max="16129" width="0.88671875" style="3" hidden="1"/>
    <col min="16130" max="16130" width="7.5546875" style="3" customWidth="1"/>
    <col min="16131" max="16131" width="78.5546875" style="3" customWidth="1"/>
    <col min="16132" max="16132" width="11.5546875" style="3" customWidth="1"/>
    <col min="16133" max="16133" width="11" style="3" customWidth="1"/>
    <col min="16134" max="16134" width="10.44140625" style="3" customWidth="1"/>
    <col min="16135" max="16135" width="10.88671875" style="3" customWidth="1"/>
    <col min="16136" max="16136" width="10.33203125" style="3" customWidth="1"/>
    <col min="16137" max="16137" width="15.44140625" style="3" customWidth="1"/>
    <col min="16138" max="16144" width="0.88671875" style="3" customWidth="1"/>
    <col min="16145" max="16145" width="0.5546875" style="3" customWidth="1"/>
    <col min="16146" max="16384" width="0.88671875" style="3" hidden="1"/>
  </cols>
  <sheetData>
    <row r="1" spans="1:9" ht="12" customHeight="1">
      <c r="I1" s="2" t="s">
        <v>341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3.5" customHeight="1"/>
    <row r="6" spans="1:9" ht="12.75" customHeight="1">
      <c r="A6" s="335" t="s">
        <v>342</v>
      </c>
      <c r="B6" s="335"/>
      <c r="C6" s="335"/>
      <c r="D6" s="335"/>
      <c r="E6" s="335"/>
      <c r="F6" s="335"/>
      <c r="G6" s="335"/>
      <c r="H6" s="335"/>
      <c r="I6" s="335"/>
    </row>
    <row r="7" spans="1:9" ht="13.5" customHeight="1"/>
    <row r="8" spans="1:9" ht="30.75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3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1" t="s">
        <v>8</v>
      </c>
    </row>
    <row r="10" spans="1:9" ht="12.75" customHeight="1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>
      <c r="A11" s="52"/>
      <c r="B11" s="23" t="s">
        <v>343</v>
      </c>
      <c r="C11" s="53"/>
      <c r="D11" s="35"/>
      <c r="E11" s="35"/>
      <c r="F11" s="35"/>
      <c r="G11" s="35"/>
      <c r="H11" s="60"/>
      <c r="I11" s="35"/>
    </row>
    <row r="12" spans="1:9">
      <c r="A12" s="50">
        <v>1</v>
      </c>
      <c r="B12" s="24" t="s">
        <v>344</v>
      </c>
      <c r="C12" s="50" t="s">
        <v>345</v>
      </c>
      <c r="D12" s="35"/>
      <c r="E12" s="35"/>
      <c r="F12" s="35"/>
      <c r="G12" s="35"/>
      <c r="H12" s="60"/>
      <c r="I12" s="35"/>
    </row>
    <row r="13" spans="1:9">
      <c r="A13" s="52">
        <v>2</v>
      </c>
      <c r="B13" s="23" t="s">
        <v>346</v>
      </c>
      <c r="C13" s="53"/>
      <c r="D13" s="35"/>
      <c r="E13" s="35"/>
      <c r="F13" s="35"/>
      <c r="G13" s="35"/>
      <c r="H13" s="60"/>
      <c r="I13" s="35"/>
    </row>
    <row r="14" spans="1:9">
      <c r="A14" s="50" t="s">
        <v>28</v>
      </c>
      <c r="B14" s="25" t="s">
        <v>347</v>
      </c>
      <c r="C14" s="50" t="s">
        <v>239</v>
      </c>
      <c r="D14" s="35"/>
      <c r="E14" s="35"/>
      <c r="F14" s="35"/>
      <c r="G14" s="35"/>
      <c r="H14" s="60"/>
      <c r="I14" s="35"/>
    </row>
    <row r="15" spans="1:9">
      <c r="A15" s="50" t="s">
        <v>30</v>
      </c>
      <c r="B15" s="25" t="s">
        <v>348</v>
      </c>
      <c r="C15" s="54"/>
      <c r="D15" s="35"/>
      <c r="E15" s="35"/>
      <c r="F15" s="35"/>
      <c r="G15" s="35"/>
      <c r="H15" s="60"/>
      <c r="I15" s="35"/>
    </row>
    <row r="16" spans="1:9">
      <c r="A16" s="50" t="s">
        <v>32</v>
      </c>
      <c r="B16" s="25" t="s">
        <v>349</v>
      </c>
      <c r="C16" s="50" t="s">
        <v>239</v>
      </c>
      <c r="D16" s="35">
        <f>D14*D15</f>
        <v>0</v>
      </c>
      <c r="E16" s="60">
        <f t="shared" ref="E16:I16" si="0">E14*E15</f>
        <v>0</v>
      </c>
      <c r="F16" s="60">
        <f t="shared" si="0"/>
        <v>0</v>
      </c>
      <c r="G16" s="60">
        <f t="shared" si="0"/>
        <v>0</v>
      </c>
      <c r="H16" s="60">
        <f t="shared" si="0"/>
        <v>0</v>
      </c>
      <c r="I16" s="60">
        <f t="shared" si="0"/>
        <v>0</v>
      </c>
    </row>
    <row r="17" spans="1:9">
      <c r="A17" s="50" t="s">
        <v>350</v>
      </c>
      <c r="B17" s="25" t="s">
        <v>351</v>
      </c>
      <c r="C17" s="50"/>
      <c r="D17" s="35"/>
      <c r="E17" s="35"/>
      <c r="F17" s="35"/>
      <c r="G17" s="35"/>
      <c r="H17" s="60"/>
      <c r="I17" s="35"/>
    </row>
    <row r="18" spans="1:9">
      <c r="A18" s="50" t="s">
        <v>352</v>
      </c>
      <c r="B18" s="25" t="s">
        <v>353</v>
      </c>
      <c r="C18" s="50" t="s">
        <v>239</v>
      </c>
      <c r="D18" s="35"/>
      <c r="E18" s="35"/>
      <c r="F18" s="35"/>
      <c r="G18" s="35"/>
      <c r="H18" s="60"/>
      <c r="I18" s="35"/>
    </row>
    <row r="19" spans="1:9">
      <c r="A19" s="50" t="s">
        <v>354</v>
      </c>
      <c r="B19" s="25" t="s">
        <v>355</v>
      </c>
      <c r="C19" s="50" t="s">
        <v>239</v>
      </c>
      <c r="D19" s="35"/>
      <c r="E19" s="35"/>
      <c r="F19" s="35"/>
      <c r="G19" s="35"/>
      <c r="H19" s="60"/>
      <c r="I19" s="35"/>
    </row>
    <row r="20" spans="1:9" s="10" customFormat="1" ht="27.6">
      <c r="A20" s="52" t="s">
        <v>356</v>
      </c>
      <c r="B20" s="48" t="s">
        <v>357</v>
      </c>
      <c r="C20" s="52" t="s">
        <v>239</v>
      </c>
      <c r="D20" s="36"/>
      <c r="E20" s="36"/>
      <c r="F20" s="36"/>
      <c r="G20" s="36"/>
      <c r="H20" s="57"/>
      <c r="I20" s="36"/>
    </row>
    <row r="21" spans="1:9">
      <c r="A21" s="50" t="s">
        <v>358</v>
      </c>
      <c r="B21" s="26" t="s">
        <v>359</v>
      </c>
      <c r="C21" s="54" t="s">
        <v>125</v>
      </c>
      <c r="D21" s="41"/>
      <c r="E21" s="41"/>
      <c r="F21" s="41"/>
      <c r="G21" s="41"/>
      <c r="H21" s="41"/>
      <c r="I21" s="41"/>
    </row>
    <row r="22" spans="1:9">
      <c r="A22" s="50" t="s">
        <v>360</v>
      </c>
      <c r="B22" s="26" t="s">
        <v>361</v>
      </c>
      <c r="C22" s="54" t="s">
        <v>239</v>
      </c>
      <c r="D22" s="35"/>
      <c r="E22" s="35"/>
      <c r="F22" s="35"/>
      <c r="G22" s="35"/>
      <c r="H22" s="60"/>
      <c r="I22" s="35"/>
    </row>
    <row r="23" spans="1:9">
      <c r="A23" s="50" t="s">
        <v>362</v>
      </c>
      <c r="B23" s="27" t="s">
        <v>363</v>
      </c>
      <c r="C23" s="53"/>
      <c r="D23" s="35"/>
      <c r="E23" s="35"/>
      <c r="F23" s="35"/>
      <c r="G23" s="35"/>
      <c r="H23" s="60"/>
      <c r="I23" s="35"/>
    </row>
    <row r="24" spans="1:9">
      <c r="A24" s="50" t="s">
        <v>364</v>
      </c>
      <c r="B24" s="26" t="s">
        <v>365</v>
      </c>
      <c r="C24" s="54" t="s">
        <v>125</v>
      </c>
      <c r="D24" s="41"/>
      <c r="E24" s="41"/>
      <c r="F24" s="41"/>
      <c r="G24" s="41"/>
      <c r="H24" s="41"/>
      <c r="I24" s="41"/>
    </row>
    <row r="25" spans="1:9">
      <c r="A25" s="50" t="s">
        <v>366</v>
      </c>
      <c r="B25" s="26" t="s">
        <v>367</v>
      </c>
      <c r="C25" s="54" t="s">
        <v>239</v>
      </c>
      <c r="D25" s="35"/>
      <c r="E25" s="35"/>
      <c r="F25" s="35"/>
      <c r="G25" s="35"/>
      <c r="H25" s="60"/>
      <c r="I25" s="35"/>
    </row>
    <row r="26" spans="1:9">
      <c r="A26" s="52" t="s">
        <v>368</v>
      </c>
      <c r="B26" s="27" t="s">
        <v>369</v>
      </c>
      <c r="C26" s="52"/>
      <c r="D26" s="35"/>
      <c r="E26" s="35"/>
      <c r="F26" s="35"/>
      <c r="G26" s="35"/>
      <c r="H26" s="60"/>
      <c r="I26" s="35"/>
    </row>
    <row r="27" spans="1:9">
      <c r="A27" s="50" t="s">
        <v>370</v>
      </c>
      <c r="B27" s="26" t="s">
        <v>365</v>
      </c>
      <c r="C27" s="54" t="s">
        <v>125</v>
      </c>
      <c r="D27" s="41"/>
      <c r="E27" s="41"/>
      <c r="F27" s="41"/>
      <c r="G27" s="41"/>
      <c r="H27" s="41"/>
      <c r="I27" s="41"/>
    </row>
    <row r="28" spans="1:9">
      <c r="A28" s="50" t="s">
        <v>371</v>
      </c>
      <c r="B28" s="26" t="s">
        <v>367</v>
      </c>
      <c r="C28" s="54" t="s">
        <v>239</v>
      </c>
      <c r="D28" s="35"/>
      <c r="E28" s="35"/>
      <c r="F28" s="35"/>
      <c r="G28" s="35"/>
      <c r="H28" s="60"/>
      <c r="I28" s="35"/>
    </row>
    <row r="29" spans="1:9">
      <c r="A29" s="50" t="s">
        <v>372</v>
      </c>
      <c r="B29" s="26" t="s">
        <v>373</v>
      </c>
      <c r="C29" s="54" t="s">
        <v>239</v>
      </c>
      <c r="D29" s="35"/>
      <c r="E29" s="35"/>
      <c r="F29" s="35"/>
      <c r="G29" s="35"/>
      <c r="H29" s="60"/>
      <c r="I29" s="35"/>
    </row>
    <row r="30" spans="1:9">
      <c r="A30" s="50" t="s">
        <v>374</v>
      </c>
      <c r="B30" s="26" t="s">
        <v>375</v>
      </c>
      <c r="C30" s="54" t="s">
        <v>239</v>
      </c>
      <c r="D30" s="35"/>
      <c r="E30" s="35"/>
      <c r="F30" s="35"/>
      <c r="G30" s="35"/>
      <c r="H30" s="60"/>
      <c r="I30" s="35"/>
    </row>
    <row r="31" spans="1:9">
      <c r="A31" s="52" t="s">
        <v>376</v>
      </c>
      <c r="B31" s="27" t="s">
        <v>377</v>
      </c>
      <c r="C31" s="50" t="s">
        <v>239</v>
      </c>
      <c r="D31" s="35"/>
      <c r="E31" s="35"/>
      <c r="F31" s="35"/>
      <c r="G31" s="35"/>
      <c r="H31" s="60"/>
      <c r="I31" s="35"/>
    </row>
    <row r="32" spans="1:9">
      <c r="A32" s="52" t="s">
        <v>378</v>
      </c>
      <c r="B32" s="27" t="s">
        <v>379</v>
      </c>
      <c r="C32" s="54" t="s">
        <v>139</v>
      </c>
      <c r="D32" s="35"/>
      <c r="E32" s="35"/>
      <c r="F32" s="35"/>
      <c r="G32" s="35"/>
      <c r="H32" s="60"/>
      <c r="I32" s="35"/>
    </row>
    <row r="33" spans="1:9">
      <c r="A33" s="52">
        <v>3</v>
      </c>
      <c r="B33" s="23" t="s">
        <v>380</v>
      </c>
      <c r="C33" s="50" t="s">
        <v>139</v>
      </c>
      <c r="D33" s="35"/>
      <c r="E33" s="35"/>
      <c r="F33" s="35"/>
      <c r="G33" s="35"/>
      <c r="H33" s="60"/>
      <c r="I33" s="35"/>
    </row>
    <row r="34" spans="1:9">
      <c r="A34" s="50" t="s">
        <v>35</v>
      </c>
      <c r="B34" s="25" t="s">
        <v>381</v>
      </c>
      <c r="C34" s="50" t="s">
        <v>139</v>
      </c>
      <c r="D34" s="35"/>
      <c r="E34" s="35"/>
      <c r="F34" s="35"/>
      <c r="G34" s="35"/>
      <c r="H34" s="60"/>
      <c r="I34" s="35"/>
    </row>
    <row r="35" spans="1:9" ht="13.5" customHeight="1">
      <c r="A35" s="50" t="s">
        <v>43</v>
      </c>
      <c r="B35" s="25" t="s">
        <v>505</v>
      </c>
      <c r="C35" s="50" t="s">
        <v>139</v>
      </c>
      <c r="D35" s="35"/>
      <c r="E35" s="35"/>
      <c r="F35" s="35"/>
      <c r="G35" s="35"/>
      <c r="H35" s="60"/>
      <c r="I35" s="35"/>
    </row>
    <row r="36" spans="1:9">
      <c r="A36" s="50" t="s">
        <v>45</v>
      </c>
      <c r="B36" s="25" t="s">
        <v>382</v>
      </c>
      <c r="C36" s="50" t="s">
        <v>139</v>
      </c>
      <c r="D36" s="35"/>
      <c r="E36" s="35"/>
      <c r="F36" s="35"/>
      <c r="G36" s="35"/>
      <c r="H36" s="60"/>
      <c r="I36" s="35"/>
    </row>
    <row r="37" spans="1:9">
      <c r="A37" s="52" t="s">
        <v>49</v>
      </c>
      <c r="B37" s="27" t="s">
        <v>383</v>
      </c>
      <c r="C37" s="52" t="s">
        <v>139</v>
      </c>
      <c r="D37" s="35"/>
      <c r="E37" s="35"/>
      <c r="F37" s="35"/>
      <c r="G37" s="35"/>
      <c r="H37" s="60"/>
      <c r="I37" s="35"/>
    </row>
    <row r="38" spans="1:9">
      <c r="A38" s="52" t="s">
        <v>192</v>
      </c>
      <c r="B38" s="27" t="s">
        <v>384</v>
      </c>
      <c r="C38" s="53" t="s">
        <v>139</v>
      </c>
      <c r="D38" s="35"/>
      <c r="E38" s="35"/>
      <c r="F38" s="35"/>
      <c r="G38" s="35"/>
      <c r="H38" s="60"/>
      <c r="I38" s="35"/>
    </row>
    <row r="39" spans="1:9">
      <c r="A39" s="52"/>
      <c r="B39" s="23" t="s">
        <v>385</v>
      </c>
      <c r="C39" s="53"/>
      <c r="D39" s="35"/>
      <c r="E39" s="35"/>
      <c r="F39" s="35"/>
      <c r="G39" s="35"/>
      <c r="H39" s="60"/>
      <c r="I39" s="35"/>
    </row>
    <row r="40" spans="1:9">
      <c r="A40" s="50">
        <v>1</v>
      </c>
      <c r="B40" s="24" t="s">
        <v>344</v>
      </c>
      <c r="C40" s="50" t="s">
        <v>345</v>
      </c>
      <c r="D40" s="35"/>
      <c r="E40" s="35"/>
      <c r="F40" s="35"/>
      <c r="G40" s="35"/>
      <c r="H40" s="60"/>
      <c r="I40" s="35"/>
    </row>
    <row r="41" spans="1:9">
      <c r="A41" s="52">
        <v>2</v>
      </c>
      <c r="B41" s="23" t="s">
        <v>346</v>
      </c>
      <c r="C41" s="53"/>
      <c r="D41" s="35"/>
      <c r="E41" s="35"/>
      <c r="F41" s="35"/>
      <c r="G41" s="35"/>
      <c r="H41" s="60"/>
      <c r="I41" s="35"/>
    </row>
    <row r="42" spans="1:9">
      <c r="A42" s="50" t="s">
        <v>28</v>
      </c>
      <c r="B42" s="25" t="s">
        <v>347</v>
      </c>
      <c r="C42" s="50" t="s">
        <v>239</v>
      </c>
      <c r="D42" s="35"/>
      <c r="E42" s="35"/>
      <c r="F42" s="35"/>
      <c r="G42" s="35"/>
      <c r="H42" s="60"/>
      <c r="I42" s="35"/>
    </row>
    <row r="43" spans="1:9">
      <c r="A43" s="50" t="s">
        <v>30</v>
      </c>
      <c r="B43" s="25" t="s">
        <v>348</v>
      </c>
      <c r="C43" s="50"/>
      <c r="D43" s="35"/>
      <c r="E43" s="35"/>
      <c r="F43" s="35"/>
      <c r="G43" s="35"/>
      <c r="H43" s="60"/>
      <c r="I43" s="35"/>
    </row>
    <row r="44" spans="1:9">
      <c r="A44" s="50" t="s">
        <v>32</v>
      </c>
      <c r="B44" s="25" t="s">
        <v>349</v>
      </c>
      <c r="C44" s="50" t="s">
        <v>239</v>
      </c>
      <c r="D44" s="35">
        <f>D42*D43</f>
        <v>0</v>
      </c>
      <c r="E44" s="60">
        <f t="shared" ref="E44:I44" si="1">E42*E43</f>
        <v>0</v>
      </c>
      <c r="F44" s="60">
        <f t="shared" si="1"/>
        <v>0</v>
      </c>
      <c r="G44" s="60">
        <f t="shared" si="1"/>
        <v>0</v>
      </c>
      <c r="H44" s="60">
        <f t="shared" si="1"/>
        <v>0</v>
      </c>
      <c r="I44" s="60">
        <f t="shared" si="1"/>
        <v>0</v>
      </c>
    </row>
    <row r="45" spans="1:9">
      <c r="A45" s="50" t="s">
        <v>350</v>
      </c>
      <c r="B45" s="25" t="s">
        <v>351</v>
      </c>
      <c r="C45" s="50"/>
      <c r="D45" s="35"/>
      <c r="E45" s="35"/>
      <c r="F45" s="35"/>
      <c r="G45" s="35"/>
      <c r="H45" s="60"/>
      <c r="I45" s="35"/>
    </row>
    <row r="46" spans="1:9">
      <c r="A46" s="50" t="s">
        <v>352</v>
      </c>
      <c r="B46" s="25" t="s">
        <v>353</v>
      </c>
      <c r="C46" s="50" t="s">
        <v>239</v>
      </c>
      <c r="D46" s="35"/>
      <c r="E46" s="35"/>
      <c r="F46" s="35"/>
      <c r="G46" s="35"/>
      <c r="H46" s="60"/>
      <c r="I46" s="35"/>
    </row>
    <row r="47" spans="1:9">
      <c r="A47" s="50" t="s">
        <v>354</v>
      </c>
      <c r="B47" s="25" t="s">
        <v>355</v>
      </c>
      <c r="C47" s="50" t="s">
        <v>239</v>
      </c>
      <c r="D47" s="35"/>
      <c r="E47" s="35"/>
      <c r="F47" s="35"/>
      <c r="G47" s="35"/>
      <c r="H47" s="60"/>
      <c r="I47" s="35"/>
    </row>
    <row r="48" spans="1:9" ht="27.6">
      <c r="A48" s="52" t="s">
        <v>356</v>
      </c>
      <c r="B48" s="27" t="s">
        <v>357</v>
      </c>
      <c r="C48" s="50" t="s">
        <v>239</v>
      </c>
      <c r="D48" s="35"/>
      <c r="E48" s="35"/>
      <c r="F48" s="35"/>
      <c r="G48" s="35"/>
      <c r="H48" s="60"/>
      <c r="I48" s="35"/>
    </row>
    <row r="49" spans="1:9">
      <c r="A49" s="50" t="s">
        <v>358</v>
      </c>
      <c r="B49" s="26" t="s">
        <v>365</v>
      </c>
      <c r="C49" s="54" t="s">
        <v>125</v>
      </c>
      <c r="D49" s="41"/>
      <c r="E49" s="41"/>
      <c r="F49" s="41"/>
      <c r="G49" s="41"/>
      <c r="H49" s="41"/>
      <c r="I49" s="41"/>
    </row>
    <row r="50" spans="1:9">
      <c r="A50" s="50" t="s">
        <v>360</v>
      </c>
      <c r="B50" s="26" t="s">
        <v>367</v>
      </c>
      <c r="C50" s="54" t="s">
        <v>239</v>
      </c>
      <c r="D50" s="35"/>
      <c r="E50" s="35"/>
      <c r="F50" s="35"/>
      <c r="G50" s="35"/>
      <c r="H50" s="60"/>
      <c r="I50" s="35"/>
    </row>
    <row r="51" spans="1:9">
      <c r="A51" s="52" t="s">
        <v>362</v>
      </c>
      <c r="B51" s="27" t="s">
        <v>363</v>
      </c>
      <c r="C51" s="53"/>
      <c r="D51" s="35"/>
      <c r="E51" s="35"/>
      <c r="F51" s="35"/>
      <c r="G51" s="35"/>
      <c r="H51" s="60"/>
      <c r="I51" s="35"/>
    </row>
    <row r="52" spans="1:9">
      <c r="A52" s="50" t="s">
        <v>364</v>
      </c>
      <c r="B52" s="26" t="s">
        <v>365</v>
      </c>
      <c r="C52" s="54" t="s">
        <v>125</v>
      </c>
      <c r="D52" s="41"/>
      <c r="E52" s="41"/>
      <c r="F52" s="41"/>
      <c r="G52" s="41"/>
      <c r="H52" s="41"/>
      <c r="I52" s="41"/>
    </row>
    <row r="53" spans="1:9">
      <c r="A53" s="50" t="s">
        <v>366</v>
      </c>
      <c r="B53" s="26" t="s">
        <v>367</v>
      </c>
      <c r="C53" s="54" t="s">
        <v>239</v>
      </c>
      <c r="D53" s="35"/>
      <c r="E53" s="35"/>
      <c r="F53" s="35"/>
      <c r="G53" s="35"/>
      <c r="H53" s="60"/>
      <c r="I53" s="35"/>
    </row>
    <row r="54" spans="1:9">
      <c r="A54" s="52" t="s">
        <v>368</v>
      </c>
      <c r="B54" s="27" t="s">
        <v>369</v>
      </c>
      <c r="C54" s="52"/>
      <c r="D54" s="35"/>
      <c r="E54" s="35"/>
      <c r="F54" s="35"/>
      <c r="G54" s="35"/>
      <c r="H54" s="60"/>
      <c r="I54" s="35"/>
    </row>
    <row r="55" spans="1:9">
      <c r="A55" s="50" t="s">
        <v>370</v>
      </c>
      <c r="B55" s="26" t="s">
        <v>365</v>
      </c>
      <c r="C55" s="54" t="s">
        <v>125</v>
      </c>
      <c r="D55" s="41"/>
      <c r="E55" s="41"/>
      <c r="F55" s="41"/>
      <c r="G55" s="41"/>
      <c r="H55" s="41"/>
      <c r="I55" s="41"/>
    </row>
    <row r="56" spans="1:9">
      <c r="A56" s="50" t="s">
        <v>371</v>
      </c>
      <c r="B56" s="26" t="s">
        <v>367</v>
      </c>
      <c r="C56" s="54" t="s">
        <v>239</v>
      </c>
      <c r="D56" s="35"/>
      <c r="E56" s="35"/>
      <c r="F56" s="35"/>
      <c r="G56" s="35"/>
      <c r="H56" s="60"/>
      <c r="I56" s="35"/>
    </row>
    <row r="57" spans="1:9">
      <c r="A57" s="50" t="s">
        <v>372</v>
      </c>
      <c r="B57" s="26" t="s">
        <v>373</v>
      </c>
      <c r="C57" s="54" t="s">
        <v>239</v>
      </c>
      <c r="D57" s="35"/>
      <c r="E57" s="35"/>
      <c r="F57" s="35"/>
      <c r="G57" s="35"/>
      <c r="H57" s="60"/>
      <c r="I57" s="35"/>
    </row>
    <row r="58" spans="1:9">
      <c r="A58" s="50" t="s">
        <v>374</v>
      </c>
      <c r="B58" s="26" t="s">
        <v>375</v>
      </c>
      <c r="C58" s="54" t="s">
        <v>239</v>
      </c>
      <c r="D58" s="35"/>
      <c r="E58" s="35"/>
      <c r="F58" s="35"/>
      <c r="G58" s="35"/>
      <c r="H58" s="60"/>
      <c r="I58" s="35"/>
    </row>
    <row r="59" spans="1:9">
      <c r="A59" s="52" t="s">
        <v>376</v>
      </c>
      <c r="B59" s="27" t="s">
        <v>377</v>
      </c>
      <c r="C59" s="50" t="s">
        <v>239</v>
      </c>
      <c r="D59" s="35"/>
      <c r="E59" s="35"/>
      <c r="F59" s="35"/>
      <c r="G59" s="35"/>
      <c r="H59" s="60"/>
      <c r="I59" s="35"/>
    </row>
    <row r="60" spans="1:9">
      <c r="A60" s="50" t="s">
        <v>378</v>
      </c>
      <c r="B60" s="27" t="s">
        <v>379</v>
      </c>
      <c r="C60" s="54" t="s">
        <v>139</v>
      </c>
      <c r="D60" s="35"/>
      <c r="E60" s="35"/>
      <c r="F60" s="35"/>
      <c r="G60" s="35"/>
      <c r="H60" s="60"/>
      <c r="I60" s="35"/>
    </row>
    <row r="61" spans="1:9">
      <c r="A61" s="52">
        <v>3</v>
      </c>
      <c r="B61" s="23" t="s">
        <v>380</v>
      </c>
      <c r="C61" s="50" t="s">
        <v>139</v>
      </c>
      <c r="D61" s="35"/>
      <c r="E61" s="35"/>
      <c r="F61" s="35"/>
      <c r="G61" s="35"/>
      <c r="H61" s="60"/>
      <c r="I61" s="35"/>
    </row>
    <row r="62" spans="1:9">
      <c r="A62" s="50" t="s">
        <v>35</v>
      </c>
      <c r="B62" s="25" t="s">
        <v>381</v>
      </c>
      <c r="C62" s="50" t="s">
        <v>139</v>
      </c>
      <c r="D62" s="35"/>
      <c r="E62" s="35"/>
      <c r="F62" s="35"/>
      <c r="G62" s="35"/>
      <c r="H62" s="60"/>
      <c r="I62" s="35"/>
    </row>
    <row r="63" spans="1:9" ht="12.75" customHeight="1">
      <c r="A63" s="50" t="s">
        <v>43</v>
      </c>
      <c r="B63" s="25" t="s">
        <v>505</v>
      </c>
      <c r="C63" s="50" t="s">
        <v>139</v>
      </c>
      <c r="D63" s="35"/>
      <c r="E63" s="35"/>
      <c r="F63" s="35"/>
      <c r="G63" s="35"/>
      <c r="H63" s="60"/>
      <c r="I63" s="35"/>
    </row>
    <row r="64" spans="1:9">
      <c r="A64" s="50" t="s">
        <v>45</v>
      </c>
      <c r="B64" s="25" t="s">
        <v>382</v>
      </c>
      <c r="C64" s="50" t="s">
        <v>139</v>
      </c>
      <c r="D64" s="35"/>
      <c r="E64" s="35"/>
      <c r="F64" s="35"/>
      <c r="G64" s="35"/>
      <c r="H64" s="60"/>
      <c r="I64" s="35"/>
    </row>
    <row r="65" spans="1:9">
      <c r="A65" s="52" t="s">
        <v>49</v>
      </c>
      <c r="B65" s="27" t="s">
        <v>386</v>
      </c>
      <c r="C65" s="52" t="s">
        <v>139</v>
      </c>
      <c r="D65" s="35"/>
      <c r="E65" s="35"/>
      <c r="F65" s="35"/>
      <c r="G65" s="35"/>
      <c r="H65" s="60"/>
      <c r="I65" s="35"/>
    </row>
    <row r="66" spans="1:9">
      <c r="A66" s="52" t="s">
        <v>192</v>
      </c>
      <c r="B66" s="27" t="s">
        <v>384</v>
      </c>
      <c r="C66" s="53" t="s">
        <v>139</v>
      </c>
      <c r="D66" s="35"/>
      <c r="E66" s="35"/>
      <c r="F66" s="35"/>
      <c r="G66" s="35"/>
      <c r="H66" s="60"/>
      <c r="I66" s="35"/>
    </row>
    <row r="67" spans="1:9">
      <c r="A67" s="52"/>
      <c r="B67" s="23" t="s">
        <v>387</v>
      </c>
      <c r="C67" s="53"/>
      <c r="D67" s="35"/>
      <c r="E67" s="35"/>
      <c r="F67" s="35"/>
      <c r="G67" s="35"/>
      <c r="H67" s="60"/>
      <c r="I67" s="35"/>
    </row>
    <row r="68" spans="1:9">
      <c r="A68" s="52">
        <v>1</v>
      </c>
      <c r="B68" s="23" t="s">
        <v>344</v>
      </c>
      <c r="C68" s="50" t="s">
        <v>345</v>
      </c>
      <c r="D68" s="35"/>
      <c r="E68" s="35"/>
      <c r="F68" s="35"/>
      <c r="G68" s="35"/>
      <c r="H68" s="60"/>
      <c r="I68" s="35"/>
    </row>
    <row r="69" spans="1:9">
      <c r="A69" s="52">
        <v>2</v>
      </c>
      <c r="B69" s="23" t="s">
        <v>346</v>
      </c>
      <c r="C69" s="53"/>
      <c r="D69" s="35"/>
      <c r="E69" s="35"/>
      <c r="F69" s="35"/>
      <c r="G69" s="35"/>
      <c r="H69" s="60"/>
      <c r="I69" s="35"/>
    </row>
    <row r="70" spans="1:9">
      <c r="A70" s="50" t="s">
        <v>28</v>
      </c>
      <c r="B70" s="25" t="s">
        <v>347</v>
      </c>
      <c r="C70" s="50" t="s">
        <v>239</v>
      </c>
      <c r="D70" s="35"/>
      <c r="E70" s="35"/>
      <c r="F70" s="35"/>
      <c r="G70" s="35"/>
      <c r="H70" s="60"/>
      <c r="I70" s="35"/>
    </row>
    <row r="71" spans="1:9">
      <c r="A71" s="50" t="s">
        <v>30</v>
      </c>
      <c r="B71" s="25" t="s">
        <v>348</v>
      </c>
      <c r="C71" s="50"/>
      <c r="D71" s="35"/>
      <c r="E71" s="35"/>
      <c r="F71" s="35"/>
      <c r="G71" s="35"/>
      <c r="H71" s="60"/>
      <c r="I71" s="35"/>
    </row>
    <row r="72" spans="1:9">
      <c r="A72" s="50" t="s">
        <v>32</v>
      </c>
      <c r="B72" s="25" t="s">
        <v>349</v>
      </c>
      <c r="C72" s="50" t="s">
        <v>239</v>
      </c>
      <c r="D72" s="35">
        <f>D70*D71</f>
        <v>0</v>
      </c>
      <c r="E72" s="60">
        <f t="shared" ref="E72:I72" si="2">E70*E71</f>
        <v>0</v>
      </c>
      <c r="F72" s="60">
        <f t="shared" si="2"/>
        <v>0</v>
      </c>
      <c r="G72" s="60">
        <f t="shared" si="2"/>
        <v>0</v>
      </c>
      <c r="H72" s="60">
        <f t="shared" si="2"/>
        <v>0</v>
      </c>
      <c r="I72" s="60">
        <f t="shared" si="2"/>
        <v>0</v>
      </c>
    </row>
    <row r="73" spans="1:9">
      <c r="A73" s="50" t="s">
        <v>350</v>
      </c>
      <c r="B73" s="25" t="s">
        <v>351</v>
      </c>
      <c r="C73" s="50"/>
      <c r="D73" s="35"/>
      <c r="E73" s="35"/>
      <c r="F73" s="35"/>
      <c r="G73" s="35"/>
      <c r="H73" s="60"/>
      <c r="I73" s="35"/>
    </row>
    <row r="74" spans="1:9">
      <c r="A74" s="50" t="s">
        <v>352</v>
      </c>
      <c r="B74" s="25" t="s">
        <v>353</v>
      </c>
      <c r="C74" s="50" t="s">
        <v>239</v>
      </c>
      <c r="D74" s="35"/>
      <c r="E74" s="35"/>
      <c r="F74" s="35"/>
      <c r="G74" s="35"/>
      <c r="H74" s="60"/>
      <c r="I74" s="35"/>
    </row>
    <row r="75" spans="1:9">
      <c r="A75" s="50" t="s">
        <v>354</v>
      </c>
      <c r="B75" s="25" t="s">
        <v>388</v>
      </c>
      <c r="C75" s="50" t="s">
        <v>239</v>
      </c>
      <c r="D75" s="35"/>
      <c r="E75" s="35"/>
      <c r="F75" s="35"/>
      <c r="G75" s="35"/>
      <c r="H75" s="60"/>
      <c r="I75" s="35"/>
    </row>
    <row r="76" spans="1:9" ht="27.6">
      <c r="A76" s="52" t="s">
        <v>356</v>
      </c>
      <c r="B76" s="27" t="s">
        <v>357</v>
      </c>
      <c r="C76" s="50" t="s">
        <v>239</v>
      </c>
      <c r="D76" s="35"/>
      <c r="E76" s="35"/>
      <c r="F76" s="35"/>
      <c r="G76" s="35"/>
      <c r="H76" s="60"/>
      <c r="I76" s="35"/>
    </row>
    <row r="77" spans="1:9">
      <c r="A77" s="50" t="s">
        <v>358</v>
      </c>
      <c r="B77" s="26" t="s">
        <v>365</v>
      </c>
      <c r="C77" s="54" t="s">
        <v>125</v>
      </c>
      <c r="D77" s="41"/>
      <c r="E77" s="41"/>
      <c r="F77" s="41"/>
      <c r="G77" s="41"/>
      <c r="H77" s="41"/>
      <c r="I77" s="41"/>
    </row>
    <row r="78" spans="1:9">
      <c r="A78" s="50" t="s">
        <v>360</v>
      </c>
      <c r="B78" s="26" t="s">
        <v>367</v>
      </c>
      <c r="C78" s="54" t="s">
        <v>239</v>
      </c>
      <c r="D78" s="35"/>
      <c r="E78" s="35"/>
      <c r="F78" s="35"/>
      <c r="G78" s="35"/>
      <c r="H78" s="60"/>
      <c r="I78" s="35"/>
    </row>
    <row r="79" spans="1:9">
      <c r="A79" s="52" t="s">
        <v>362</v>
      </c>
      <c r="B79" s="27" t="s">
        <v>363</v>
      </c>
      <c r="C79" s="53"/>
      <c r="D79" s="35"/>
      <c r="E79" s="35"/>
      <c r="F79" s="35"/>
      <c r="G79" s="35"/>
      <c r="H79" s="60"/>
      <c r="I79" s="35"/>
    </row>
    <row r="80" spans="1:9">
      <c r="A80" s="50" t="s">
        <v>364</v>
      </c>
      <c r="B80" s="26" t="s">
        <v>365</v>
      </c>
      <c r="C80" s="54" t="s">
        <v>125</v>
      </c>
      <c r="D80" s="41"/>
      <c r="E80" s="41"/>
      <c r="F80" s="41"/>
      <c r="G80" s="41"/>
      <c r="H80" s="41"/>
      <c r="I80" s="41"/>
    </row>
    <row r="81" spans="1:9">
      <c r="A81" s="50" t="s">
        <v>366</v>
      </c>
      <c r="B81" s="26" t="s">
        <v>361</v>
      </c>
      <c r="C81" s="54" t="s">
        <v>239</v>
      </c>
      <c r="D81" s="35"/>
      <c r="E81" s="35"/>
      <c r="F81" s="35"/>
      <c r="G81" s="35"/>
      <c r="H81" s="60"/>
      <c r="I81" s="35"/>
    </row>
    <row r="82" spans="1:9">
      <c r="A82" s="52" t="s">
        <v>368</v>
      </c>
      <c r="B82" s="27" t="s">
        <v>369</v>
      </c>
      <c r="C82" s="52"/>
      <c r="D82" s="35"/>
      <c r="E82" s="35"/>
      <c r="F82" s="35"/>
      <c r="G82" s="35"/>
      <c r="H82" s="60"/>
      <c r="I82" s="35"/>
    </row>
    <row r="83" spans="1:9">
      <c r="A83" s="50" t="s">
        <v>370</v>
      </c>
      <c r="B83" s="26" t="s">
        <v>365</v>
      </c>
      <c r="C83" s="54" t="s">
        <v>125</v>
      </c>
      <c r="D83" s="41"/>
      <c r="E83" s="41"/>
      <c r="F83" s="41"/>
      <c r="G83" s="41"/>
      <c r="H83" s="41"/>
      <c r="I83" s="41"/>
    </row>
    <row r="84" spans="1:9">
      <c r="A84" s="50" t="s">
        <v>371</v>
      </c>
      <c r="B84" s="26" t="s">
        <v>367</v>
      </c>
      <c r="C84" s="54" t="s">
        <v>239</v>
      </c>
      <c r="D84" s="35"/>
      <c r="E84" s="35"/>
      <c r="F84" s="35"/>
      <c r="G84" s="35"/>
      <c r="H84" s="60"/>
      <c r="I84" s="35"/>
    </row>
    <row r="85" spans="1:9">
      <c r="A85" s="50" t="s">
        <v>372</v>
      </c>
      <c r="B85" s="26" t="s">
        <v>373</v>
      </c>
      <c r="C85" s="54" t="s">
        <v>239</v>
      </c>
      <c r="D85" s="35"/>
      <c r="E85" s="35"/>
      <c r="F85" s="35"/>
      <c r="G85" s="35"/>
      <c r="H85" s="60"/>
      <c r="I85" s="35"/>
    </row>
    <row r="86" spans="1:9">
      <c r="A86" s="50" t="s">
        <v>374</v>
      </c>
      <c r="B86" s="26" t="s">
        <v>375</v>
      </c>
      <c r="C86" s="54" t="s">
        <v>239</v>
      </c>
      <c r="D86" s="35"/>
      <c r="E86" s="35"/>
      <c r="F86" s="35"/>
      <c r="G86" s="35"/>
      <c r="H86" s="60"/>
      <c r="I86" s="35"/>
    </row>
    <row r="87" spans="1:9">
      <c r="A87" s="52" t="s">
        <v>376</v>
      </c>
      <c r="B87" s="27" t="s">
        <v>377</v>
      </c>
      <c r="C87" s="50" t="s">
        <v>239</v>
      </c>
      <c r="D87" s="35"/>
      <c r="E87" s="35"/>
      <c r="F87" s="35"/>
      <c r="G87" s="35"/>
      <c r="H87" s="60"/>
      <c r="I87" s="35"/>
    </row>
    <row r="88" spans="1:9">
      <c r="A88" s="52" t="s">
        <v>378</v>
      </c>
      <c r="B88" s="27" t="s">
        <v>379</v>
      </c>
      <c r="C88" s="54" t="s">
        <v>139</v>
      </c>
      <c r="D88" s="35"/>
      <c r="E88" s="35"/>
      <c r="F88" s="35"/>
      <c r="G88" s="35"/>
      <c r="H88" s="60"/>
      <c r="I88" s="35"/>
    </row>
    <row r="89" spans="1:9">
      <c r="A89" s="52">
        <v>3</v>
      </c>
      <c r="B89" s="23" t="s">
        <v>380</v>
      </c>
      <c r="C89" s="50" t="s">
        <v>139</v>
      </c>
      <c r="D89" s="35"/>
      <c r="E89" s="35"/>
      <c r="F89" s="35"/>
      <c r="G89" s="35"/>
      <c r="H89" s="60"/>
      <c r="I89" s="35"/>
    </row>
    <row r="90" spans="1:9">
      <c r="A90" s="50" t="s">
        <v>35</v>
      </c>
      <c r="B90" s="25" t="s">
        <v>381</v>
      </c>
      <c r="C90" s="50" t="s">
        <v>139</v>
      </c>
      <c r="D90" s="35"/>
      <c r="E90" s="35"/>
      <c r="F90" s="35"/>
      <c r="G90" s="35"/>
      <c r="H90" s="60"/>
      <c r="I90" s="35"/>
    </row>
    <row r="91" spans="1:9" ht="13.5" customHeight="1">
      <c r="A91" s="50" t="s">
        <v>43</v>
      </c>
      <c r="B91" s="25" t="s">
        <v>505</v>
      </c>
      <c r="C91" s="50" t="s">
        <v>139</v>
      </c>
      <c r="D91" s="35"/>
      <c r="E91" s="35"/>
      <c r="F91" s="35"/>
      <c r="G91" s="35"/>
      <c r="H91" s="60"/>
      <c r="I91" s="35"/>
    </row>
    <row r="92" spans="1:9">
      <c r="A92" s="50" t="s">
        <v>45</v>
      </c>
      <c r="B92" s="25" t="s">
        <v>382</v>
      </c>
      <c r="C92" s="50" t="s">
        <v>139</v>
      </c>
      <c r="D92" s="35"/>
      <c r="E92" s="35"/>
      <c r="F92" s="35"/>
      <c r="G92" s="35"/>
      <c r="H92" s="60"/>
      <c r="I92" s="35"/>
    </row>
    <row r="93" spans="1:9">
      <c r="A93" s="52" t="s">
        <v>49</v>
      </c>
      <c r="B93" s="27" t="s">
        <v>389</v>
      </c>
      <c r="C93" s="52" t="s">
        <v>139</v>
      </c>
      <c r="D93" s="35"/>
      <c r="E93" s="35"/>
      <c r="F93" s="35"/>
      <c r="G93" s="35"/>
      <c r="H93" s="60"/>
      <c r="I93" s="35"/>
    </row>
    <row r="94" spans="1:9">
      <c r="A94" s="52" t="s">
        <v>192</v>
      </c>
      <c r="B94" s="27" t="s">
        <v>384</v>
      </c>
      <c r="C94" s="53" t="s">
        <v>139</v>
      </c>
      <c r="D94" s="35"/>
      <c r="E94" s="35"/>
      <c r="F94" s="35"/>
      <c r="G94" s="35"/>
      <c r="H94" s="60"/>
      <c r="I94" s="35"/>
    </row>
    <row r="95" spans="1:9" ht="13.5" customHeight="1">
      <c r="A95" s="28"/>
      <c r="B95" s="28"/>
      <c r="C95" s="28"/>
      <c r="D95" s="28"/>
      <c r="E95" s="28"/>
      <c r="F95" s="28"/>
      <c r="G95" s="28"/>
      <c r="H95" s="28"/>
      <c r="I95" s="28"/>
    </row>
    <row r="96" spans="1:9" s="1" customFormat="1" ht="15.75" customHeight="1">
      <c r="A96" s="347" t="s">
        <v>390</v>
      </c>
      <c r="B96" s="348"/>
      <c r="C96" s="348"/>
      <c r="D96" s="348"/>
      <c r="E96" s="348"/>
      <c r="F96" s="348"/>
      <c r="G96" s="348"/>
      <c r="H96" s="348"/>
      <c r="I96" s="348"/>
    </row>
    <row r="97" spans="1:9" s="1" customFormat="1" ht="13.5" customHeight="1">
      <c r="A97" s="29"/>
      <c r="B97" s="30"/>
      <c r="C97" s="30"/>
      <c r="D97" s="30"/>
      <c r="E97" s="30"/>
      <c r="F97" s="30"/>
      <c r="G97" s="30"/>
      <c r="H97" s="66"/>
      <c r="I97" s="30"/>
    </row>
    <row r="98" spans="1:9" ht="13.5" customHeight="1">
      <c r="A98" s="31"/>
      <c r="B98" s="31"/>
      <c r="C98" s="28"/>
      <c r="D98" s="28"/>
      <c r="E98" s="28"/>
      <c r="F98" s="28"/>
      <c r="G98" s="28"/>
      <c r="H98" s="28"/>
      <c r="I98" s="28"/>
    </row>
    <row r="99" spans="1:9" s="1" customFormat="1" ht="51" customHeight="1">
      <c r="A99" s="349" t="s">
        <v>391</v>
      </c>
      <c r="B99" s="349"/>
      <c r="C99" s="349"/>
      <c r="D99" s="349"/>
      <c r="E99" s="349"/>
      <c r="F99" s="349"/>
      <c r="G99" s="349"/>
      <c r="H99" s="349"/>
      <c r="I99" s="349"/>
    </row>
    <row r="100" spans="1:9" ht="3" customHeight="1">
      <c r="A100" s="28"/>
      <c r="B100" s="28"/>
      <c r="C100" s="28"/>
      <c r="D100" s="28"/>
      <c r="E100" s="28"/>
      <c r="F100" s="28"/>
      <c r="G100" s="28"/>
      <c r="H100" s="28"/>
      <c r="I100" s="28"/>
    </row>
  </sheetData>
  <mergeCells count="9">
    <mergeCell ref="A96:I96"/>
    <mergeCell ref="A99:I99"/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51181102362204722" top="0.98425196850393704" bottom="0.39370078740157483" header="0.19685039370078741" footer="0.19685039370078741"/>
  <pageSetup paperSize="9" scale="50" fitToHeight="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J72"/>
  <sheetViews>
    <sheetView view="pageBreakPreview" zoomScale="80" zoomScaleSheetLayoutView="80" workbookViewId="0">
      <selection activeCell="D21" sqref="D21"/>
    </sheetView>
  </sheetViews>
  <sheetFormatPr defaultColWidth="0" defaultRowHeight="13.8"/>
  <cols>
    <col min="1" max="1" width="6" style="3" customWidth="1"/>
    <col min="2" max="2" width="36.109375" style="3" customWidth="1"/>
    <col min="3" max="3" width="10.33203125" style="3" customWidth="1"/>
    <col min="4" max="7" width="11.6640625" style="3" customWidth="1"/>
    <col min="8" max="8" width="13.6640625" style="3" customWidth="1"/>
    <col min="9" max="9" width="13.6640625" style="3" hidden="1" customWidth="1"/>
    <col min="10" max="10" width="9.33203125" style="3" customWidth="1"/>
    <col min="11" max="11" width="6.5546875" style="3" customWidth="1"/>
    <col min="12" max="12" width="8.109375" style="149" hidden="1" customWidth="1"/>
    <col min="13" max="13" width="26.109375" style="3" hidden="1" customWidth="1"/>
    <col min="14" max="14" width="11.6640625" style="3" hidden="1" customWidth="1"/>
    <col min="15" max="15" width="11" style="3" hidden="1" customWidth="1"/>
    <col min="16" max="16" width="12.44140625" style="3" hidden="1" customWidth="1"/>
    <col min="17" max="17" width="10.5546875" style="3" hidden="1" customWidth="1"/>
    <col min="18" max="18" width="18.6640625" style="3" hidden="1" customWidth="1"/>
    <col min="19" max="19" width="12.44140625" style="3" hidden="1" customWidth="1"/>
    <col min="20" max="35" width="0.88671875" style="3" customWidth="1"/>
    <col min="36" max="267" width="0.88671875" style="3" hidden="1"/>
    <col min="268" max="268" width="6" style="3" customWidth="1"/>
    <col min="269" max="269" width="36.109375" style="3" customWidth="1"/>
    <col min="270" max="270" width="11.6640625" style="3" customWidth="1"/>
    <col min="271" max="271" width="11" style="3" customWidth="1"/>
    <col min="272" max="272" width="10.44140625" style="3" customWidth="1"/>
    <col min="273" max="273" width="10.5546875" style="3" customWidth="1"/>
    <col min="274" max="274" width="10.6640625" style="3" customWidth="1"/>
    <col min="275" max="275" width="12.44140625" style="3" customWidth="1"/>
    <col min="276" max="291" width="0.88671875" style="3" customWidth="1"/>
    <col min="292" max="523" width="0.88671875" style="3" hidden="1"/>
    <col min="524" max="524" width="6" style="3" customWidth="1"/>
    <col min="525" max="525" width="36.109375" style="3" customWidth="1"/>
    <col min="526" max="526" width="11.6640625" style="3" customWidth="1"/>
    <col min="527" max="527" width="11" style="3" customWidth="1"/>
    <col min="528" max="528" width="10.44140625" style="3" customWidth="1"/>
    <col min="529" max="529" width="10.5546875" style="3" customWidth="1"/>
    <col min="530" max="530" width="10.6640625" style="3" customWidth="1"/>
    <col min="531" max="531" width="12.44140625" style="3" customWidth="1"/>
    <col min="532" max="547" width="0.88671875" style="3" customWidth="1"/>
    <col min="548" max="779" width="0.88671875" style="3" hidden="1"/>
    <col min="780" max="780" width="6" style="3" customWidth="1"/>
    <col min="781" max="781" width="36.109375" style="3" customWidth="1"/>
    <col min="782" max="782" width="11.6640625" style="3" customWidth="1"/>
    <col min="783" max="783" width="11" style="3" customWidth="1"/>
    <col min="784" max="784" width="10.44140625" style="3" customWidth="1"/>
    <col min="785" max="785" width="10.5546875" style="3" customWidth="1"/>
    <col min="786" max="786" width="10.6640625" style="3" customWidth="1"/>
    <col min="787" max="787" width="12.44140625" style="3" customWidth="1"/>
    <col min="788" max="803" width="0.88671875" style="3" customWidth="1"/>
    <col min="804" max="1035" width="0.88671875" style="3" hidden="1"/>
    <col min="1036" max="1036" width="6" style="3" customWidth="1"/>
    <col min="1037" max="1037" width="36.109375" style="3" customWidth="1"/>
    <col min="1038" max="1038" width="11.6640625" style="3" customWidth="1"/>
    <col min="1039" max="1039" width="11" style="3" customWidth="1"/>
    <col min="1040" max="1040" width="10.44140625" style="3" customWidth="1"/>
    <col min="1041" max="1041" width="10.5546875" style="3" customWidth="1"/>
    <col min="1042" max="1042" width="10.6640625" style="3" customWidth="1"/>
    <col min="1043" max="1043" width="12.44140625" style="3" customWidth="1"/>
    <col min="1044" max="1059" width="0.88671875" style="3" customWidth="1"/>
    <col min="1060" max="1291" width="0.88671875" style="3" hidden="1"/>
    <col min="1292" max="1292" width="6" style="3" customWidth="1"/>
    <col min="1293" max="1293" width="36.109375" style="3" customWidth="1"/>
    <col min="1294" max="1294" width="11.6640625" style="3" customWidth="1"/>
    <col min="1295" max="1295" width="11" style="3" customWidth="1"/>
    <col min="1296" max="1296" width="10.44140625" style="3" customWidth="1"/>
    <col min="1297" max="1297" width="10.5546875" style="3" customWidth="1"/>
    <col min="1298" max="1298" width="10.6640625" style="3" customWidth="1"/>
    <col min="1299" max="1299" width="12.44140625" style="3" customWidth="1"/>
    <col min="1300" max="1315" width="0.88671875" style="3" customWidth="1"/>
    <col min="1316" max="1547" width="0.88671875" style="3" hidden="1"/>
    <col min="1548" max="1548" width="6" style="3" customWidth="1"/>
    <col min="1549" max="1549" width="36.109375" style="3" customWidth="1"/>
    <col min="1550" max="1550" width="11.6640625" style="3" customWidth="1"/>
    <col min="1551" max="1551" width="11" style="3" customWidth="1"/>
    <col min="1552" max="1552" width="10.44140625" style="3" customWidth="1"/>
    <col min="1553" max="1553" width="10.5546875" style="3" customWidth="1"/>
    <col min="1554" max="1554" width="10.6640625" style="3" customWidth="1"/>
    <col min="1555" max="1555" width="12.44140625" style="3" customWidth="1"/>
    <col min="1556" max="1571" width="0.88671875" style="3" customWidth="1"/>
    <col min="1572" max="1803" width="0.88671875" style="3" hidden="1"/>
    <col min="1804" max="1804" width="6" style="3" customWidth="1"/>
    <col min="1805" max="1805" width="36.109375" style="3" customWidth="1"/>
    <col min="1806" max="1806" width="11.6640625" style="3" customWidth="1"/>
    <col min="1807" max="1807" width="11" style="3" customWidth="1"/>
    <col min="1808" max="1808" width="10.44140625" style="3" customWidth="1"/>
    <col min="1809" max="1809" width="10.5546875" style="3" customWidth="1"/>
    <col min="1810" max="1810" width="10.6640625" style="3" customWidth="1"/>
    <col min="1811" max="1811" width="12.44140625" style="3" customWidth="1"/>
    <col min="1812" max="1827" width="0.88671875" style="3" customWidth="1"/>
    <col min="1828" max="2059" width="0.88671875" style="3" hidden="1"/>
    <col min="2060" max="2060" width="6" style="3" customWidth="1"/>
    <col min="2061" max="2061" width="36.109375" style="3" customWidth="1"/>
    <col min="2062" max="2062" width="11.6640625" style="3" customWidth="1"/>
    <col min="2063" max="2063" width="11" style="3" customWidth="1"/>
    <col min="2064" max="2064" width="10.44140625" style="3" customWidth="1"/>
    <col min="2065" max="2065" width="10.5546875" style="3" customWidth="1"/>
    <col min="2066" max="2066" width="10.6640625" style="3" customWidth="1"/>
    <col min="2067" max="2067" width="12.44140625" style="3" customWidth="1"/>
    <col min="2068" max="2083" width="0.88671875" style="3" customWidth="1"/>
    <col min="2084" max="2315" width="0.88671875" style="3" hidden="1"/>
    <col min="2316" max="2316" width="6" style="3" customWidth="1"/>
    <col min="2317" max="2317" width="36.109375" style="3" customWidth="1"/>
    <col min="2318" max="2318" width="11.6640625" style="3" customWidth="1"/>
    <col min="2319" max="2319" width="11" style="3" customWidth="1"/>
    <col min="2320" max="2320" width="10.44140625" style="3" customWidth="1"/>
    <col min="2321" max="2321" width="10.5546875" style="3" customWidth="1"/>
    <col min="2322" max="2322" width="10.6640625" style="3" customWidth="1"/>
    <col min="2323" max="2323" width="12.44140625" style="3" customWidth="1"/>
    <col min="2324" max="2339" width="0.88671875" style="3" customWidth="1"/>
    <col min="2340" max="2571" width="0.88671875" style="3" hidden="1"/>
    <col min="2572" max="2572" width="6" style="3" customWidth="1"/>
    <col min="2573" max="2573" width="36.109375" style="3" customWidth="1"/>
    <col min="2574" max="2574" width="11.6640625" style="3" customWidth="1"/>
    <col min="2575" max="2575" width="11" style="3" customWidth="1"/>
    <col min="2576" max="2576" width="10.44140625" style="3" customWidth="1"/>
    <col min="2577" max="2577" width="10.5546875" style="3" customWidth="1"/>
    <col min="2578" max="2578" width="10.6640625" style="3" customWidth="1"/>
    <col min="2579" max="2579" width="12.44140625" style="3" customWidth="1"/>
    <col min="2580" max="2595" width="0.88671875" style="3" customWidth="1"/>
    <col min="2596" max="2827" width="0.88671875" style="3" hidden="1"/>
    <col min="2828" max="2828" width="6" style="3" customWidth="1"/>
    <col min="2829" max="2829" width="36.109375" style="3" customWidth="1"/>
    <col min="2830" max="2830" width="11.6640625" style="3" customWidth="1"/>
    <col min="2831" max="2831" width="11" style="3" customWidth="1"/>
    <col min="2832" max="2832" width="10.44140625" style="3" customWidth="1"/>
    <col min="2833" max="2833" width="10.5546875" style="3" customWidth="1"/>
    <col min="2834" max="2834" width="10.6640625" style="3" customWidth="1"/>
    <col min="2835" max="2835" width="12.44140625" style="3" customWidth="1"/>
    <col min="2836" max="2851" width="0.88671875" style="3" customWidth="1"/>
    <col min="2852" max="3083" width="0.88671875" style="3" hidden="1"/>
    <col min="3084" max="3084" width="6" style="3" customWidth="1"/>
    <col min="3085" max="3085" width="36.109375" style="3" customWidth="1"/>
    <col min="3086" max="3086" width="11.6640625" style="3" customWidth="1"/>
    <col min="3087" max="3087" width="11" style="3" customWidth="1"/>
    <col min="3088" max="3088" width="10.44140625" style="3" customWidth="1"/>
    <col min="3089" max="3089" width="10.5546875" style="3" customWidth="1"/>
    <col min="3090" max="3090" width="10.6640625" style="3" customWidth="1"/>
    <col min="3091" max="3091" width="12.44140625" style="3" customWidth="1"/>
    <col min="3092" max="3107" width="0.88671875" style="3" customWidth="1"/>
    <col min="3108" max="3339" width="0.88671875" style="3" hidden="1"/>
    <col min="3340" max="3340" width="6" style="3" customWidth="1"/>
    <col min="3341" max="3341" width="36.109375" style="3" customWidth="1"/>
    <col min="3342" max="3342" width="11.6640625" style="3" customWidth="1"/>
    <col min="3343" max="3343" width="11" style="3" customWidth="1"/>
    <col min="3344" max="3344" width="10.44140625" style="3" customWidth="1"/>
    <col min="3345" max="3345" width="10.5546875" style="3" customWidth="1"/>
    <col min="3346" max="3346" width="10.6640625" style="3" customWidth="1"/>
    <col min="3347" max="3347" width="12.44140625" style="3" customWidth="1"/>
    <col min="3348" max="3363" width="0.88671875" style="3" customWidth="1"/>
    <col min="3364" max="3595" width="0.88671875" style="3" hidden="1"/>
    <col min="3596" max="3596" width="6" style="3" customWidth="1"/>
    <col min="3597" max="3597" width="36.109375" style="3" customWidth="1"/>
    <col min="3598" max="3598" width="11.6640625" style="3" customWidth="1"/>
    <col min="3599" max="3599" width="11" style="3" customWidth="1"/>
    <col min="3600" max="3600" width="10.44140625" style="3" customWidth="1"/>
    <col min="3601" max="3601" width="10.5546875" style="3" customWidth="1"/>
    <col min="3602" max="3602" width="10.6640625" style="3" customWidth="1"/>
    <col min="3603" max="3603" width="12.44140625" style="3" customWidth="1"/>
    <col min="3604" max="3619" width="0.88671875" style="3" customWidth="1"/>
    <col min="3620" max="3851" width="0.88671875" style="3" hidden="1"/>
    <col min="3852" max="3852" width="6" style="3" customWidth="1"/>
    <col min="3853" max="3853" width="36.109375" style="3" customWidth="1"/>
    <col min="3854" max="3854" width="11.6640625" style="3" customWidth="1"/>
    <col min="3855" max="3855" width="11" style="3" customWidth="1"/>
    <col min="3856" max="3856" width="10.44140625" style="3" customWidth="1"/>
    <col min="3857" max="3857" width="10.5546875" style="3" customWidth="1"/>
    <col min="3858" max="3858" width="10.6640625" style="3" customWidth="1"/>
    <col min="3859" max="3859" width="12.44140625" style="3" customWidth="1"/>
    <col min="3860" max="3875" width="0.88671875" style="3" customWidth="1"/>
    <col min="3876" max="4107" width="0.88671875" style="3" hidden="1"/>
    <col min="4108" max="4108" width="6" style="3" customWidth="1"/>
    <col min="4109" max="4109" width="36.109375" style="3" customWidth="1"/>
    <col min="4110" max="4110" width="11.6640625" style="3" customWidth="1"/>
    <col min="4111" max="4111" width="11" style="3" customWidth="1"/>
    <col min="4112" max="4112" width="10.44140625" style="3" customWidth="1"/>
    <col min="4113" max="4113" width="10.5546875" style="3" customWidth="1"/>
    <col min="4114" max="4114" width="10.6640625" style="3" customWidth="1"/>
    <col min="4115" max="4115" width="12.44140625" style="3" customWidth="1"/>
    <col min="4116" max="4131" width="0.88671875" style="3" customWidth="1"/>
    <col min="4132" max="4363" width="0.88671875" style="3" hidden="1"/>
    <col min="4364" max="4364" width="6" style="3" customWidth="1"/>
    <col min="4365" max="4365" width="36.109375" style="3" customWidth="1"/>
    <col min="4366" max="4366" width="11.6640625" style="3" customWidth="1"/>
    <col min="4367" max="4367" width="11" style="3" customWidth="1"/>
    <col min="4368" max="4368" width="10.44140625" style="3" customWidth="1"/>
    <col min="4369" max="4369" width="10.5546875" style="3" customWidth="1"/>
    <col min="4370" max="4370" width="10.6640625" style="3" customWidth="1"/>
    <col min="4371" max="4371" width="12.44140625" style="3" customWidth="1"/>
    <col min="4372" max="4387" width="0.88671875" style="3" customWidth="1"/>
    <col min="4388" max="4619" width="0.88671875" style="3" hidden="1"/>
    <col min="4620" max="4620" width="6" style="3" customWidth="1"/>
    <col min="4621" max="4621" width="36.109375" style="3" customWidth="1"/>
    <col min="4622" max="4622" width="11.6640625" style="3" customWidth="1"/>
    <col min="4623" max="4623" width="11" style="3" customWidth="1"/>
    <col min="4624" max="4624" width="10.44140625" style="3" customWidth="1"/>
    <col min="4625" max="4625" width="10.5546875" style="3" customWidth="1"/>
    <col min="4626" max="4626" width="10.6640625" style="3" customWidth="1"/>
    <col min="4627" max="4627" width="12.44140625" style="3" customWidth="1"/>
    <col min="4628" max="4643" width="0.88671875" style="3" customWidth="1"/>
    <col min="4644" max="4875" width="0.88671875" style="3" hidden="1"/>
    <col min="4876" max="4876" width="6" style="3" customWidth="1"/>
    <col min="4877" max="4877" width="36.109375" style="3" customWidth="1"/>
    <col min="4878" max="4878" width="11.6640625" style="3" customWidth="1"/>
    <col min="4879" max="4879" width="11" style="3" customWidth="1"/>
    <col min="4880" max="4880" width="10.44140625" style="3" customWidth="1"/>
    <col min="4881" max="4881" width="10.5546875" style="3" customWidth="1"/>
    <col min="4882" max="4882" width="10.6640625" style="3" customWidth="1"/>
    <col min="4883" max="4883" width="12.44140625" style="3" customWidth="1"/>
    <col min="4884" max="4899" width="0.88671875" style="3" customWidth="1"/>
    <col min="4900" max="5131" width="0.88671875" style="3" hidden="1"/>
    <col min="5132" max="5132" width="6" style="3" customWidth="1"/>
    <col min="5133" max="5133" width="36.109375" style="3" customWidth="1"/>
    <col min="5134" max="5134" width="11.6640625" style="3" customWidth="1"/>
    <col min="5135" max="5135" width="11" style="3" customWidth="1"/>
    <col min="5136" max="5136" width="10.44140625" style="3" customWidth="1"/>
    <col min="5137" max="5137" width="10.5546875" style="3" customWidth="1"/>
    <col min="5138" max="5138" width="10.6640625" style="3" customWidth="1"/>
    <col min="5139" max="5139" width="12.44140625" style="3" customWidth="1"/>
    <col min="5140" max="5155" width="0.88671875" style="3" customWidth="1"/>
    <col min="5156" max="5387" width="0.88671875" style="3" hidden="1"/>
    <col min="5388" max="5388" width="6" style="3" customWidth="1"/>
    <col min="5389" max="5389" width="36.109375" style="3" customWidth="1"/>
    <col min="5390" max="5390" width="11.6640625" style="3" customWidth="1"/>
    <col min="5391" max="5391" width="11" style="3" customWidth="1"/>
    <col min="5392" max="5392" width="10.44140625" style="3" customWidth="1"/>
    <col min="5393" max="5393" width="10.5546875" style="3" customWidth="1"/>
    <col min="5394" max="5394" width="10.6640625" style="3" customWidth="1"/>
    <col min="5395" max="5395" width="12.44140625" style="3" customWidth="1"/>
    <col min="5396" max="5411" width="0.88671875" style="3" customWidth="1"/>
    <col min="5412" max="5643" width="0.88671875" style="3" hidden="1"/>
    <col min="5644" max="5644" width="6" style="3" customWidth="1"/>
    <col min="5645" max="5645" width="36.109375" style="3" customWidth="1"/>
    <col min="5646" max="5646" width="11.6640625" style="3" customWidth="1"/>
    <col min="5647" max="5647" width="11" style="3" customWidth="1"/>
    <col min="5648" max="5648" width="10.44140625" style="3" customWidth="1"/>
    <col min="5649" max="5649" width="10.5546875" style="3" customWidth="1"/>
    <col min="5650" max="5650" width="10.6640625" style="3" customWidth="1"/>
    <col min="5651" max="5651" width="12.44140625" style="3" customWidth="1"/>
    <col min="5652" max="5667" width="0.88671875" style="3" customWidth="1"/>
    <col min="5668" max="5899" width="0.88671875" style="3" hidden="1"/>
    <col min="5900" max="5900" width="6" style="3" customWidth="1"/>
    <col min="5901" max="5901" width="36.109375" style="3" customWidth="1"/>
    <col min="5902" max="5902" width="11.6640625" style="3" customWidth="1"/>
    <col min="5903" max="5903" width="11" style="3" customWidth="1"/>
    <col min="5904" max="5904" width="10.44140625" style="3" customWidth="1"/>
    <col min="5905" max="5905" width="10.5546875" style="3" customWidth="1"/>
    <col min="5906" max="5906" width="10.6640625" style="3" customWidth="1"/>
    <col min="5907" max="5907" width="12.44140625" style="3" customWidth="1"/>
    <col min="5908" max="5923" width="0.88671875" style="3" customWidth="1"/>
    <col min="5924" max="6155" width="0.88671875" style="3" hidden="1"/>
    <col min="6156" max="6156" width="6" style="3" customWidth="1"/>
    <col min="6157" max="6157" width="36.109375" style="3" customWidth="1"/>
    <col min="6158" max="6158" width="11.6640625" style="3" customWidth="1"/>
    <col min="6159" max="6159" width="11" style="3" customWidth="1"/>
    <col min="6160" max="6160" width="10.44140625" style="3" customWidth="1"/>
    <col min="6161" max="6161" width="10.5546875" style="3" customWidth="1"/>
    <col min="6162" max="6162" width="10.6640625" style="3" customWidth="1"/>
    <col min="6163" max="6163" width="12.44140625" style="3" customWidth="1"/>
    <col min="6164" max="6179" width="0.88671875" style="3" customWidth="1"/>
    <col min="6180" max="6411" width="0.88671875" style="3" hidden="1"/>
    <col min="6412" max="6412" width="6" style="3" customWidth="1"/>
    <col min="6413" max="6413" width="36.109375" style="3" customWidth="1"/>
    <col min="6414" max="6414" width="11.6640625" style="3" customWidth="1"/>
    <col min="6415" max="6415" width="11" style="3" customWidth="1"/>
    <col min="6416" max="6416" width="10.44140625" style="3" customWidth="1"/>
    <col min="6417" max="6417" width="10.5546875" style="3" customWidth="1"/>
    <col min="6418" max="6418" width="10.6640625" style="3" customWidth="1"/>
    <col min="6419" max="6419" width="12.44140625" style="3" customWidth="1"/>
    <col min="6420" max="6435" width="0.88671875" style="3" customWidth="1"/>
    <col min="6436" max="6667" width="0.88671875" style="3" hidden="1"/>
    <col min="6668" max="6668" width="6" style="3" customWidth="1"/>
    <col min="6669" max="6669" width="36.109375" style="3" customWidth="1"/>
    <col min="6670" max="6670" width="11.6640625" style="3" customWidth="1"/>
    <col min="6671" max="6671" width="11" style="3" customWidth="1"/>
    <col min="6672" max="6672" width="10.44140625" style="3" customWidth="1"/>
    <col min="6673" max="6673" width="10.5546875" style="3" customWidth="1"/>
    <col min="6674" max="6674" width="10.6640625" style="3" customWidth="1"/>
    <col min="6675" max="6675" width="12.44140625" style="3" customWidth="1"/>
    <col min="6676" max="6691" width="0.88671875" style="3" customWidth="1"/>
    <col min="6692" max="6923" width="0.88671875" style="3" hidden="1"/>
    <col min="6924" max="6924" width="6" style="3" customWidth="1"/>
    <col min="6925" max="6925" width="36.109375" style="3" customWidth="1"/>
    <col min="6926" max="6926" width="11.6640625" style="3" customWidth="1"/>
    <col min="6927" max="6927" width="11" style="3" customWidth="1"/>
    <col min="6928" max="6928" width="10.44140625" style="3" customWidth="1"/>
    <col min="6929" max="6929" width="10.5546875" style="3" customWidth="1"/>
    <col min="6930" max="6930" width="10.6640625" style="3" customWidth="1"/>
    <col min="6931" max="6931" width="12.44140625" style="3" customWidth="1"/>
    <col min="6932" max="6947" width="0.88671875" style="3" customWidth="1"/>
    <col min="6948" max="7179" width="0.88671875" style="3" hidden="1"/>
    <col min="7180" max="7180" width="6" style="3" customWidth="1"/>
    <col min="7181" max="7181" width="36.109375" style="3" customWidth="1"/>
    <col min="7182" max="7182" width="11.6640625" style="3" customWidth="1"/>
    <col min="7183" max="7183" width="11" style="3" customWidth="1"/>
    <col min="7184" max="7184" width="10.44140625" style="3" customWidth="1"/>
    <col min="7185" max="7185" width="10.5546875" style="3" customWidth="1"/>
    <col min="7186" max="7186" width="10.6640625" style="3" customWidth="1"/>
    <col min="7187" max="7187" width="12.44140625" style="3" customWidth="1"/>
    <col min="7188" max="7203" width="0.88671875" style="3" customWidth="1"/>
    <col min="7204" max="7435" width="0.88671875" style="3" hidden="1"/>
    <col min="7436" max="7436" width="6" style="3" customWidth="1"/>
    <col min="7437" max="7437" width="36.109375" style="3" customWidth="1"/>
    <col min="7438" max="7438" width="11.6640625" style="3" customWidth="1"/>
    <col min="7439" max="7439" width="11" style="3" customWidth="1"/>
    <col min="7440" max="7440" width="10.44140625" style="3" customWidth="1"/>
    <col min="7441" max="7441" width="10.5546875" style="3" customWidth="1"/>
    <col min="7442" max="7442" width="10.6640625" style="3" customWidth="1"/>
    <col min="7443" max="7443" width="12.44140625" style="3" customWidth="1"/>
    <col min="7444" max="7459" width="0.88671875" style="3" customWidth="1"/>
    <col min="7460" max="7691" width="0.88671875" style="3" hidden="1"/>
    <col min="7692" max="7692" width="6" style="3" customWidth="1"/>
    <col min="7693" max="7693" width="36.109375" style="3" customWidth="1"/>
    <col min="7694" max="7694" width="11.6640625" style="3" customWidth="1"/>
    <col min="7695" max="7695" width="11" style="3" customWidth="1"/>
    <col min="7696" max="7696" width="10.44140625" style="3" customWidth="1"/>
    <col min="7697" max="7697" width="10.5546875" style="3" customWidth="1"/>
    <col min="7698" max="7698" width="10.6640625" style="3" customWidth="1"/>
    <col min="7699" max="7699" width="12.44140625" style="3" customWidth="1"/>
    <col min="7700" max="7715" width="0.88671875" style="3" customWidth="1"/>
    <col min="7716" max="7947" width="0.88671875" style="3" hidden="1"/>
    <col min="7948" max="7948" width="6" style="3" customWidth="1"/>
    <col min="7949" max="7949" width="36.109375" style="3" customWidth="1"/>
    <col min="7950" max="7950" width="11.6640625" style="3" customWidth="1"/>
    <col min="7951" max="7951" width="11" style="3" customWidth="1"/>
    <col min="7952" max="7952" width="10.44140625" style="3" customWidth="1"/>
    <col min="7953" max="7953" width="10.5546875" style="3" customWidth="1"/>
    <col min="7954" max="7954" width="10.6640625" style="3" customWidth="1"/>
    <col min="7955" max="7955" width="12.44140625" style="3" customWidth="1"/>
    <col min="7956" max="7971" width="0.88671875" style="3" customWidth="1"/>
    <col min="7972" max="8203" width="0.88671875" style="3" hidden="1"/>
    <col min="8204" max="8204" width="6" style="3" customWidth="1"/>
    <col min="8205" max="8205" width="36.109375" style="3" customWidth="1"/>
    <col min="8206" max="8206" width="11.6640625" style="3" customWidth="1"/>
    <col min="8207" max="8207" width="11" style="3" customWidth="1"/>
    <col min="8208" max="8208" width="10.44140625" style="3" customWidth="1"/>
    <col min="8209" max="8209" width="10.5546875" style="3" customWidth="1"/>
    <col min="8210" max="8210" width="10.6640625" style="3" customWidth="1"/>
    <col min="8211" max="8211" width="12.44140625" style="3" customWidth="1"/>
    <col min="8212" max="8227" width="0.88671875" style="3" customWidth="1"/>
    <col min="8228" max="8459" width="0.88671875" style="3" hidden="1"/>
    <col min="8460" max="8460" width="6" style="3" customWidth="1"/>
    <col min="8461" max="8461" width="36.109375" style="3" customWidth="1"/>
    <col min="8462" max="8462" width="11.6640625" style="3" customWidth="1"/>
    <col min="8463" max="8463" width="11" style="3" customWidth="1"/>
    <col min="8464" max="8464" width="10.44140625" style="3" customWidth="1"/>
    <col min="8465" max="8465" width="10.5546875" style="3" customWidth="1"/>
    <col min="8466" max="8466" width="10.6640625" style="3" customWidth="1"/>
    <col min="8467" max="8467" width="12.44140625" style="3" customWidth="1"/>
    <col min="8468" max="8483" width="0.88671875" style="3" customWidth="1"/>
    <col min="8484" max="8715" width="0.88671875" style="3" hidden="1"/>
    <col min="8716" max="8716" width="6" style="3" customWidth="1"/>
    <col min="8717" max="8717" width="36.109375" style="3" customWidth="1"/>
    <col min="8718" max="8718" width="11.6640625" style="3" customWidth="1"/>
    <col min="8719" max="8719" width="11" style="3" customWidth="1"/>
    <col min="8720" max="8720" width="10.44140625" style="3" customWidth="1"/>
    <col min="8721" max="8721" width="10.5546875" style="3" customWidth="1"/>
    <col min="8722" max="8722" width="10.6640625" style="3" customWidth="1"/>
    <col min="8723" max="8723" width="12.44140625" style="3" customWidth="1"/>
    <col min="8724" max="8739" width="0.88671875" style="3" customWidth="1"/>
    <col min="8740" max="8971" width="0.88671875" style="3" hidden="1"/>
    <col min="8972" max="8972" width="6" style="3" customWidth="1"/>
    <col min="8973" max="8973" width="36.109375" style="3" customWidth="1"/>
    <col min="8974" max="8974" width="11.6640625" style="3" customWidth="1"/>
    <col min="8975" max="8975" width="11" style="3" customWidth="1"/>
    <col min="8976" max="8976" width="10.44140625" style="3" customWidth="1"/>
    <col min="8977" max="8977" width="10.5546875" style="3" customWidth="1"/>
    <col min="8978" max="8978" width="10.6640625" style="3" customWidth="1"/>
    <col min="8979" max="8979" width="12.44140625" style="3" customWidth="1"/>
    <col min="8980" max="8995" width="0.88671875" style="3" customWidth="1"/>
    <col min="8996" max="9227" width="0.88671875" style="3" hidden="1"/>
    <col min="9228" max="9228" width="6" style="3" customWidth="1"/>
    <col min="9229" max="9229" width="36.109375" style="3" customWidth="1"/>
    <col min="9230" max="9230" width="11.6640625" style="3" customWidth="1"/>
    <col min="9231" max="9231" width="11" style="3" customWidth="1"/>
    <col min="9232" max="9232" width="10.44140625" style="3" customWidth="1"/>
    <col min="9233" max="9233" width="10.5546875" style="3" customWidth="1"/>
    <col min="9234" max="9234" width="10.6640625" style="3" customWidth="1"/>
    <col min="9235" max="9235" width="12.44140625" style="3" customWidth="1"/>
    <col min="9236" max="9251" width="0.88671875" style="3" customWidth="1"/>
    <col min="9252" max="9483" width="0.88671875" style="3" hidden="1"/>
    <col min="9484" max="9484" width="6" style="3" customWidth="1"/>
    <col min="9485" max="9485" width="36.109375" style="3" customWidth="1"/>
    <col min="9486" max="9486" width="11.6640625" style="3" customWidth="1"/>
    <col min="9487" max="9487" width="11" style="3" customWidth="1"/>
    <col min="9488" max="9488" width="10.44140625" style="3" customWidth="1"/>
    <col min="9489" max="9489" width="10.5546875" style="3" customWidth="1"/>
    <col min="9490" max="9490" width="10.6640625" style="3" customWidth="1"/>
    <col min="9491" max="9491" width="12.44140625" style="3" customWidth="1"/>
    <col min="9492" max="9507" width="0.88671875" style="3" customWidth="1"/>
    <col min="9508" max="9739" width="0.88671875" style="3" hidden="1"/>
    <col min="9740" max="9740" width="6" style="3" customWidth="1"/>
    <col min="9741" max="9741" width="36.109375" style="3" customWidth="1"/>
    <col min="9742" max="9742" width="11.6640625" style="3" customWidth="1"/>
    <col min="9743" max="9743" width="11" style="3" customWidth="1"/>
    <col min="9744" max="9744" width="10.44140625" style="3" customWidth="1"/>
    <col min="9745" max="9745" width="10.5546875" style="3" customWidth="1"/>
    <col min="9746" max="9746" width="10.6640625" style="3" customWidth="1"/>
    <col min="9747" max="9747" width="12.44140625" style="3" customWidth="1"/>
    <col min="9748" max="9763" width="0.88671875" style="3" customWidth="1"/>
    <col min="9764" max="9995" width="0.88671875" style="3" hidden="1"/>
    <col min="9996" max="9996" width="6" style="3" customWidth="1"/>
    <col min="9997" max="9997" width="36.109375" style="3" customWidth="1"/>
    <col min="9998" max="9998" width="11.6640625" style="3" customWidth="1"/>
    <col min="9999" max="9999" width="11" style="3" customWidth="1"/>
    <col min="10000" max="10000" width="10.44140625" style="3" customWidth="1"/>
    <col min="10001" max="10001" width="10.5546875" style="3" customWidth="1"/>
    <col min="10002" max="10002" width="10.6640625" style="3" customWidth="1"/>
    <col min="10003" max="10003" width="12.44140625" style="3" customWidth="1"/>
    <col min="10004" max="10019" width="0.88671875" style="3" customWidth="1"/>
    <col min="10020" max="10251" width="0.88671875" style="3" hidden="1"/>
    <col min="10252" max="10252" width="6" style="3" customWidth="1"/>
    <col min="10253" max="10253" width="36.109375" style="3" customWidth="1"/>
    <col min="10254" max="10254" width="11.6640625" style="3" customWidth="1"/>
    <col min="10255" max="10255" width="11" style="3" customWidth="1"/>
    <col min="10256" max="10256" width="10.44140625" style="3" customWidth="1"/>
    <col min="10257" max="10257" width="10.5546875" style="3" customWidth="1"/>
    <col min="10258" max="10258" width="10.6640625" style="3" customWidth="1"/>
    <col min="10259" max="10259" width="12.44140625" style="3" customWidth="1"/>
    <col min="10260" max="10275" width="0.88671875" style="3" customWidth="1"/>
    <col min="10276" max="10507" width="0.88671875" style="3" hidden="1"/>
    <col min="10508" max="10508" width="6" style="3" customWidth="1"/>
    <col min="10509" max="10509" width="36.109375" style="3" customWidth="1"/>
    <col min="10510" max="10510" width="11.6640625" style="3" customWidth="1"/>
    <col min="10511" max="10511" width="11" style="3" customWidth="1"/>
    <col min="10512" max="10512" width="10.44140625" style="3" customWidth="1"/>
    <col min="10513" max="10513" width="10.5546875" style="3" customWidth="1"/>
    <col min="10514" max="10514" width="10.6640625" style="3" customWidth="1"/>
    <col min="10515" max="10515" width="12.44140625" style="3" customWidth="1"/>
    <col min="10516" max="10531" width="0.88671875" style="3" customWidth="1"/>
    <col min="10532" max="10763" width="0.88671875" style="3" hidden="1"/>
    <col min="10764" max="10764" width="6" style="3" customWidth="1"/>
    <col min="10765" max="10765" width="36.109375" style="3" customWidth="1"/>
    <col min="10766" max="10766" width="11.6640625" style="3" customWidth="1"/>
    <col min="10767" max="10767" width="11" style="3" customWidth="1"/>
    <col min="10768" max="10768" width="10.44140625" style="3" customWidth="1"/>
    <col min="10769" max="10769" width="10.5546875" style="3" customWidth="1"/>
    <col min="10770" max="10770" width="10.6640625" style="3" customWidth="1"/>
    <col min="10771" max="10771" width="12.44140625" style="3" customWidth="1"/>
    <col min="10772" max="10787" width="0.88671875" style="3" customWidth="1"/>
    <col min="10788" max="11019" width="0.88671875" style="3" hidden="1"/>
    <col min="11020" max="11020" width="6" style="3" customWidth="1"/>
    <col min="11021" max="11021" width="36.109375" style="3" customWidth="1"/>
    <col min="11022" max="11022" width="11.6640625" style="3" customWidth="1"/>
    <col min="11023" max="11023" width="11" style="3" customWidth="1"/>
    <col min="11024" max="11024" width="10.44140625" style="3" customWidth="1"/>
    <col min="11025" max="11025" width="10.5546875" style="3" customWidth="1"/>
    <col min="11026" max="11026" width="10.6640625" style="3" customWidth="1"/>
    <col min="11027" max="11027" width="12.44140625" style="3" customWidth="1"/>
    <col min="11028" max="11043" width="0.88671875" style="3" customWidth="1"/>
    <col min="11044" max="11275" width="0.88671875" style="3" hidden="1"/>
    <col min="11276" max="11276" width="6" style="3" customWidth="1"/>
    <col min="11277" max="11277" width="36.109375" style="3" customWidth="1"/>
    <col min="11278" max="11278" width="11.6640625" style="3" customWidth="1"/>
    <col min="11279" max="11279" width="11" style="3" customWidth="1"/>
    <col min="11280" max="11280" width="10.44140625" style="3" customWidth="1"/>
    <col min="11281" max="11281" width="10.5546875" style="3" customWidth="1"/>
    <col min="11282" max="11282" width="10.6640625" style="3" customWidth="1"/>
    <col min="11283" max="11283" width="12.44140625" style="3" customWidth="1"/>
    <col min="11284" max="11299" width="0.88671875" style="3" customWidth="1"/>
    <col min="11300" max="11531" width="0.88671875" style="3" hidden="1"/>
    <col min="11532" max="11532" width="6" style="3" customWidth="1"/>
    <col min="11533" max="11533" width="36.109375" style="3" customWidth="1"/>
    <col min="11534" max="11534" width="11.6640625" style="3" customWidth="1"/>
    <col min="11535" max="11535" width="11" style="3" customWidth="1"/>
    <col min="11536" max="11536" width="10.44140625" style="3" customWidth="1"/>
    <col min="11537" max="11537" width="10.5546875" style="3" customWidth="1"/>
    <col min="11538" max="11538" width="10.6640625" style="3" customWidth="1"/>
    <col min="11539" max="11539" width="12.44140625" style="3" customWidth="1"/>
    <col min="11540" max="11555" width="0.88671875" style="3" customWidth="1"/>
    <col min="11556" max="11787" width="0.88671875" style="3" hidden="1"/>
    <col min="11788" max="11788" width="6" style="3" customWidth="1"/>
    <col min="11789" max="11789" width="36.109375" style="3" customWidth="1"/>
    <col min="11790" max="11790" width="11.6640625" style="3" customWidth="1"/>
    <col min="11791" max="11791" width="11" style="3" customWidth="1"/>
    <col min="11792" max="11792" width="10.44140625" style="3" customWidth="1"/>
    <col min="11793" max="11793" width="10.5546875" style="3" customWidth="1"/>
    <col min="11794" max="11794" width="10.6640625" style="3" customWidth="1"/>
    <col min="11795" max="11795" width="12.44140625" style="3" customWidth="1"/>
    <col min="11796" max="11811" width="0.88671875" style="3" customWidth="1"/>
    <col min="11812" max="12043" width="0.88671875" style="3" hidden="1"/>
    <col min="12044" max="12044" width="6" style="3" customWidth="1"/>
    <col min="12045" max="12045" width="36.109375" style="3" customWidth="1"/>
    <col min="12046" max="12046" width="11.6640625" style="3" customWidth="1"/>
    <col min="12047" max="12047" width="11" style="3" customWidth="1"/>
    <col min="12048" max="12048" width="10.44140625" style="3" customWidth="1"/>
    <col min="12049" max="12049" width="10.5546875" style="3" customWidth="1"/>
    <col min="12050" max="12050" width="10.6640625" style="3" customWidth="1"/>
    <col min="12051" max="12051" width="12.44140625" style="3" customWidth="1"/>
    <col min="12052" max="12067" width="0.88671875" style="3" customWidth="1"/>
    <col min="12068" max="12299" width="0.88671875" style="3" hidden="1"/>
    <col min="12300" max="12300" width="6" style="3" customWidth="1"/>
    <col min="12301" max="12301" width="36.109375" style="3" customWidth="1"/>
    <col min="12302" max="12302" width="11.6640625" style="3" customWidth="1"/>
    <col min="12303" max="12303" width="11" style="3" customWidth="1"/>
    <col min="12304" max="12304" width="10.44140625" style="3" customWidth="1"/>
    <col min="12305" max="12305" width="10.5546875" style="3" customWidth="1"/>
    <col min="12306" max="12306" width="10.6640625" style="3" customWidth="1"/>
    <col min="12307" max="12307" width="12.44140625" style="3" customWidth="1"/>
    <col min="12308" max="12323" width="0.88671875" style="3" customWidth="1"/>
    <col min="12324" max="12555" width="0.88671875" style="3" hidden="1"/>
    <col min="12556" max="12556" width="6" style="3" customWidth="1"/>
    <col min="12557" max="12557" width="36.109375" style="3" customWidth="1"/>
    <col min="12558" max="12558" width="11.6640625" style="3" customWidth="1"/>
    <col min="12559" max="12559" width="11" style="3" customWidth="1"/>
    <col min="12560" max="12560" width="10.44140625" style="3" customWidth="1"/>
    <col min="12561" max="12561" width="10.5546875" style="3" customWidth="1"/>
    <col min="12562" max="12562" width="10.6640625" style="3" customWidth="1"/>
    <col min="12563" max="12563" width="12.44140625" style="3" customWidth="1"/>
    <col min="12564" max="12579" width="0.88671875" style="3" customWidth="1"/>
    <col min="12580" max="12811" width="0.88671875" style="3" hidden="1"/>
    <col min="12812" max="12812" width="6" style="3" customWidth="1"/>
    <col min="12813" max="12813" width="36.109375" style="3" customWidth="1"/>
    <col min="12814" max="12814" width="11.6640625" style="3" customWidth="1"/>
    <col min="12815" max="12815" width="11" style="3" customWidth="1"/>
    <col min="12816" max="12816" width="10.44140625" style="3" customWidth="1"/>
    <col min="12817" max="12817" width="10.5546875" style="3" customWidth="1"/>
    <col min="12818" max="12818" width="10.6640625" style="3" customWidth="1"/>
    <col min="12819" max="12819" width="12.44140625" style="3" customWidth="1"/>
    <col min="12820" max="12835" width="0.88671875" style="3" customWidth="1"/>
    <col min="12836" max="13067" width="0.88671875" style="3" hidden="1"/>
    <col min="13068" max="13068" width="6" style="3" customWidth="1"/>
    <col min="13069" max="13069" width="36.109375" style="3" customWidth="1"/>
    <col min="13070" max="13070" width="11.6640625" style="3" customWidth="1"/>
    <col min="13071" max="13071" width="11" style="3" customWidth="1"/>
    <col min="13072" max="13072" width="10.44140625" style="3" customWidth="1"/>
    <col min="13073" max="13073" width="10.5546875" style="3" customWidth="1"/>
    <col min="13074" max="13074" width="10.6640625" style="3" customWidth="1"/>
    <col min="13075" max="13075" width="12.44140625" style="3" customWidth="1"/>
    <col min="13076" max="13091" width="0.88671875" style="3" customWidth="1"/>
    <col min="13092" max="13323" width="0.88671875" style="3" hidden="1"/>
    <col min="13324" max="13324" width="6" style="3" customWidth="1"/>
    <col min="13325" max="13325" width="36.109375" style="3" customWidth="1"/>
    <col min="13326" max="13326" width="11.6640625" style="3" customWidth="1"/>
    <col min="13327" max="13327" width="11" style="3" customWidth="1"/>
    <col min="13328" max="13328" width="10.44140625" style="3" customWidth="1"/>
    <col min="13329" max="13329" width="10.5546875" style="3" customWidth="1"/>
    <col min="13330" max="13330" width="10.6640625" style="3" customWidth="1"/>
    <col min="13331" max="13331" width="12.44140625" style="3" customWidth="1"/>
    <col min="13332" max="13347" width="0.88671875" style="3" customWidth="1"/>
    <col min="13348" max="13579" width="0.88671875" style="3" hidden="1"/>
    <col min="13580" max="13580" width="6" style="3" customWidth="1"/>
    <col min="13581" max="13581" width="36.109375" style="3" customWidth="1"/>
    <col min="13582" max="13582" width="11.6640625" style="3" customWidth="1"/>
    <col min="13583" max="13583" width="11" style="3" customWidth="1"/>
    <col min="13584" max="13584" width="10.44140625" style="3" customWidth="1"/>
    <col min="13585" max="13585" width="10.5546875" style="3" customWidth="1"/>
    <col min="13586" max="13586" width="10.6640625" style="3" customWidth="1"/>
    <col min="13587" max="13587" width="12.44140625" style="3" customWidth="1"/>
    <col min="13588" max="13603" width="0.88671875" style="3" customWidth="1"/>
    <col min="13604" max="13835" width="0.88671875" style="3" hidden="1"/>
    <col min="13836" max="13836" width="6" style="3" customWidth="1"/>
    <col min="13837" max="13837" width="36.109375" style="3" customWidth="1"/>
    <col min="13838" max="13838" width="11.6640625" style="3" customWidth="1"/>
    <col min="13839" max="13839" width="11" style="3" customWidth="1"/>
    <col min="13840" max="13840" width="10.44140625" style="3" customWidth="1"/>
    <col min="13841" max="13841" width="10.5546875" style="3" customWidth="1"/>
    <col min="13842" max="13842" width="10.6640625" style="3" customWidth="1"/>
    <col min="13843" max="13843" width="12.44140625" style="3" customWidth="1"/>
    <col min="13844" max="13859" width="0.88671875" style="3" customWidth="1"/>
    <col min="13860" max="14091" width="0.88671875" style="3" hidden="1"/>
    <col min="14092" max="14092" width="6" style="3" customWidth="1"/>
    <col min="14093" max="14093" width="36.109375" style="3" customWidth="1"/>
    <col min="14094" max="14094" width="11.6640625" style="3" customWidth="1"/>
    <col min="14095" max="14095" width="11" style="3" customWidth="1"/>
    <col min="14096" max="14096" width="10.44140625" style="3" customWidth="1"/>
    <col min="14097" max="14097" width="10.5546875" style="3" customWidth="1"/>
    <col min="14098" max="14098" width="10.6640625" style="3" customWidth="1"/>
    <col min="14099" max="14099" width="12.44140625" style="3" customWidth="1"/>
    <col min="14100" max="14115" width="0.88671875" style="3" customWidth="1"/>
    <col min="14116" max="14347" width="0.88671875" style="3" hidden="1"/>
    <col min="14348" max="14348" width="6" style="3" customWidth="1"/>
    <col min="14349" max="14349" width="36.109375" style="3" customWidth="1"/>
    <col min="14350" max="14350" width="11.6640625" style="3" customWidth="1"/>
    <col min="14351" max="14351" width="11" style="3" customWidth="1"/>
    <col min="14352" max="14352" width="10.44140625" style="3" customWidth="1"/>
    <col min="14353" max="14353" width="10.5546875" style="3" customWidth="1"/>
    <col min="14354" max="14354" width="10.6640625" style="3" customWidth="1"/>
    <col min="14355" max="14355" width="12.44140625" style="3" customWidth="1"/>
    <col min="14356" max="14371" width="0.88671875" style="3" customWidth="1"/>
    <col min="14372" max="14603" width="0.88671875" style="3" hidden="1"/>
    <col min="14604" max="14604" width="6" style="3" customWidth="1"/>
    <col min="14605" max="14605" width="36.109375" style="3" customWidth="1"/>
    <col min="14606" max="14606" width="11.6640625" style="3" customWidth="1"/>
    <col min="14607" max="14607" width="11" style="3" customWidth="1"/>
    <col min="14608" max="14608" width="10.44140625" style="3" customWidth="1"/>
    <col min="14609" max="14609" width="10.5546875" style="3" customWidth="1"/>
    <col min="14610" max="14610" width="10.6640625" style="3" customWidth="1"/>
    <col min="14611" max="14611" width="12.44140625" style="3" customWidth="1"/>
    <col min="14612" max="14627" width="0.88671875" style="3" customWidth="1"/>
    <col min="14628" max="14859" width="0.88671875" style="3" hidden="1"/>
    <col min="14860" max="14860" width="6" style="3" customWidth="1"/>
    <col min="14861" max="14861" width="36.109375" style="3" customWidth="1"/>
    <col min="14862" max="14862" width="11.6640625" style="3" customWidth="1"/>
    <col min="14863" max="14863" width="11" style="3" customWidth="1"/>
    <col min="14864" max="14864" width="10.44140625" style="3" customWidth="1"/>
    <col min="14865" max="14865" width="10.5546875" style="3" customWidth="1"/>
    <col min="14866" max="14866" width="10.6640625" style="3" customWidth="1"/>
    <col min="14867" max="14867" width="12.44140625" style="3" customWidth="1"/>
    <col min="14868" max="14883" width="0.88671875" style="3" customWidth="1"/>
    <col min="14884" max="15115" width="0.88671875" style="3" hidden="1"/>
    <col min="15116" max="15116" width="6" style="3" customWidth="1"/>
    <col min="15117" max="15117" width="36.109375" style="3" customWidth="1"/>
    <col min="15118" max="15118" width="11.6640625" style="3" customWidth="1"/>
    <col min="15119" max="15119" width="11" style="3" customWidth="1"/>
    <col min="15120" max="15120" width="10.44140625" style="3" customWidth="1"/>
    <col min="15121" max="15121" width="10.5546875" style="3" customWidth="1"/>
    <col min="15122" max="15122" width="10.6640625" style="3" customWidth="1"/>
    <col min="15123" max="15123" width="12.44140625" style="3" customWidth="1"/>
    <col min="15124" max="15139" width="0.88671875" style="3" customWidth="1"/>
    <col min="15140" max="15371" width="0.88671875" style="3" hidden="1"/>
    <col min="15372" max="15372" width="6" style="3" customWidth="1"/>
    <col min="15373" max="15373" width="36.109375" style="3" customWidth="1"/>
    <col min="15374" max="15374" width="11.6640625" style="3" customWidth="1"/>
    <col min="15375" max="15375" width="11" style="3" customWidth="1"/>
    <col min="15376" max="15376" width="10.44140625" style="3" customWidth="1"/>
    <col min="15377" max="15377" width="10.5546875" style="3" customWidth="1"/>
    <col min="15378" max="15378" width="10.6640625" style="3" customWidth="1"/>
    <col min="15379" max="15379" width="12.44140625" style="3" customWidth="1"/>
    <col min="15380" max="15395" width="0.88671875" style="3" customWidth="1"/>
    <col min="15396" max="15627" width="0.88671875" style="3" hidden="1"/>
    <col min="15628" max="15628" width="6" style="3" customWidth="1"/>
    <col min="15629" max="15629" width="36.109375" style="3" customWidth="1"/>
    <col min="15630" max="15630" width="11.6640625" style="3" customWidth="1"/>
    <col min="15631" max="15631" width="11" style="3" customWidth="1"/>
    <col min="15632" max="15632" width="10.44140625" style="3" customWidth="1"/>
    <col min="15633" max="15633" width="10.5546875" style="3" customWidth="1"/>
    <col min="15634" max="15634" width="10.6640625" style="3" customWidth="1"/>
    <col min="15635" max="15635" width="12.44140625" style="3" customWidth="1"/>
    <col min="15636" max="15651" width="0.88671875" style="3" customWidth="1"/>
    <col min="15652" max="15883" width="0.88671875" style="3" hidden="1"/>
    <col min="15884" max="15884" width="6" style="3" customWidth="1"/>
    <col min="15885" max="15885" width="36.109375" style="3" customWidth="1"/>
    <col min="15886" max="15886" width="11.6640625" style="3" customWidth="1"/>
    <col min="15887" max="15887" width="11" style="3" customWidth="1"/>
    <col min="15888" max="15888" width="10.44140625" style="3" customWidth="1"/>
    <col min="15889" max="15889" width="10.5546875" style="3" customWidth="1"/>
    <col min="15890" max="15890" width="10.6640625" style="3" customWidth="1"/>
    <col min="15891" max="15891" width="12.44140625" style="3" customWidth="1"/>
    <col min="15892" max="15907" width="0.88671875" style="3" customWidth="1"/>
    <col min="15908" max="16124" width="0.88671875" style="3" hidden="1"/>
    <col min="16125" max="16156" width="0" style="3" hidden="1"/>
    <col min="16157" max="16384" width="0.88671875" style="3" hidden="1"/>
  </cols>
  <sheetData>
    <row r="1" spans="1:9" ht="12" customHeight="1">
      <c r="G1" s="2"/>
      <c r="H1" s="2" t="s">
        <v>392</v>
      </c>
    </row>
    <row r="2" spans="1:9" ht="12" customHeight="1">
      <c r="G2" s="2"/>
      <c r="H2" s="2" t="s">
        <v>1</v>
      </c>
    </row>
    <row r="3" spans="1:9" ht="12" customHeight="1">
      <c r="G3" s="2"/>
      <c r="H3" s="2" t="s">
        <v>2</v>
      </c>
    </row>
    <row r="4" spans="1:9" ht="12" customHeight="1">
      <c r="G4" s="2"/>
      <c r="H4" s="2" t="s">
        <v>3</v>
      </c>
    </row>
    <row r="5" spans="1:9" ht="15" customHeight="1"/>
    <row r="6" spans="1:9" ht="13.5" customHeight="1">
      <c r="A6" s="335" t="s">
        <v>393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>
      <c r="A8" s="342" t="s">
        <v>234</v>
      </c>
      <c r="B8" s="343" t="s">
        <v>6</v>
      </c>
      <c r="C8" s="342" t="s">
        <v>259</v>
      </c>
      <c r="D8" s="342">
        <v>2014</v>
      </c>
      <c r="E8" s="343"/>
      <c r="F8" s="342">
        <v>2015</v>
      </c>
      <c r="G8" s="342"/>
      <c r="H8" s="342">
        <v>2016</v>
      </c>
      <c r="I8" s="342"/>
    </row>
    <row r="9" spans="1:9" ht="27.6">
      <c r="A9" s="343"/>
      <c r="B9" s="343"/>
      <c r="C9" s="342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</row>
    <row r="10" spans="1:9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</row>
    <row r="11" spans="1:9">
      <c r="A11" s="52">
        <v>1</v>
      </c>
      <c r="B11" s="11" t="s">
        <v>343</v>
      </c>
      <c r="C11" s="50"/>
      <c r="D11" s="60"/>
      <c r="E11" s="60"/>
      <c r="F11" s="60"/>
      <c r="G11" s="60"/>
      <c r="H11" s="60"/>
      <c r="I11" s="60"/>
    </row>
    <row r="12" spans="1:9">
      <c r="A12" s="50" t="s">
        <v>12</v>
      </c>
      <c r="B12" s="8" t="s">
        <v>508</v>
      </c>
      <c r="C12" s="50" t="s">
        <v>139</v>
      </c>
      <c r="D12" s="60">
        <v>268</v>
      </c>
      <c r="E12" s="60">
        <v>254.4</v>
      </c>
      <c r="F12" s="60">
        <v>222.13800000000001</v>
      </c>
      <c r="G12" s="60">
        <v>222.14</v>
      </c>
      <c r="H12" s="60">
        <v>222.14</v>
      </c>
      <c r="I12" s="60"/>
    </row>
    <row r="13" spans="1:9" hidden="1">
      <c r="A13" s="50" t="s">
        <v>241</v>
      </c>
      <c r="B13" s="8" t="s">
        <v>394</v>
      </c>
      <c r="C13" s="50" t="s">
        <v>139</v>
      </c>
      <c r="D13" s="60"/>
      <c r="E13" s="60"/>
      <c r="F13" s="60"/>
      <c r="G13" s="60"/>
      <c r="H13" s="60"/>
      <c r="I13" s="60"/>
    </row>
    <row r="14" spans="1:9">
      <c r="A14" s="52">
        <v>2</v>
      </c>
      <c r="B14" s="4" t="s">
        <v>385</v>
      </c>
      <c r="C14" s="50"/>
      <c r="D14" s="60"/>
      <c r="E14" s="60"/>
      <c r="F14" s="60"/>
      <c r="G14" s="60"/>
      <c r="H14" s="60"/>
      <c r="I14" s="60"/>
    </row>
    <row r="15" spans="1:9">
      <c r="A15" s="50" t="s">
        <v>28</v>
      </c>
      <c r="B15" s="8" t="s">
        <v>508</v>
      </c>
      <c r="C15" s="50" t="s">
        <v>139</v>
      </c>
      <c r="D15" s="60"/>
      <c r="E15" s="60"/>
      <c r="F15" s="60"/>
      <c r="G15" s="60"/>
      <c r="H15" s="60"/>
      <c r="I15" s="60"/>
    </row>
    <row r="16" spans="1:9" hidden="1">
      <c r="A16" s="50" t="s">
        <v>251</v>
      </c>
      <c r="B16" s="8" t="s">
        <v>394</v>
      </c>
      <c r="C16" s="50" t="s">
        <v>139</v>
      </c>
      <c r="D16" s="60"/>
      <c r="E16" s="60"/>
      <c r="F16" s="60"/>
      <c r="G16" s="60"/>
      <c r="H16" s="60"/>
      <c r="I16" s="60"/>
    </row>
    <row r="17" spans="1:18">
      <c r="A17" s="71"/>
      <c r="B17" s="4" t="s">
        <v>544</v>
      </c>
      <c r="C17" s="71"/>
      <c r="D17" s="60"/>
      <c r="E17" s="60"/>
      <c r="F17" s="60"/>
      <c r="G17" s="60"/>
      <c r="H17" s="60"/>
      <c r="I17" s="60"/>
    </row>
    <row r="18" spans="1:18">
      <c r="A18" s="71"/>
      <c r="B18" s="8" t="s">
        <v>508</v>
      </c>
      <c r="C18" s="71" t="s">
        <v>139</v>
      </c>
      <c r="D18" s="60">
        <v>82.33</v>
      </c>
      <c r="E18" s="60"/>
      <c r="F18" s="60"/>
      <c r="G18" s="60"/>
      <c r="H18" s="60"/>
      <c r="I18" s="60"/>
    </row>
    <row r="19" spans="1:18" hidden="1">
      <c r="A19" s="71"/>
      <c r="B19" s="8" t="s">
        <v>394</v>
      </c>
      <c r="C19" s="71" t="s">
        <v>139</v>
      </c>
      <c r="D19" s="60"/>
      <c r="E19" s="60"/>
      <c r="F19" s="60"/>
      <c r="G19" s="60"/>
      <c r="H19" s="60"/>
      <c r="I19" s="60"/>
    </row>
    <row r="20" spans="1:18">
      <c r="A20" s="52">
        <v>3</v>
      </c>
      <c r="B20" s="11" t="s">
        <v>387</v>
      </c>
      <c r="C20" s="50"/>
      <c r="D20" s="60"/>
      <c r="E20" s="60"/>
      <c r="F20" s="60"/>
      <c r="G20" s="60"/>
      <c r="H20" s="60"/>
      <c r="I20" s="60"/>
    </row>
    <row r="21" spans="1:18" ht="14.4" thickBot="1">
      <c r="A21" s="50" t="s">
        <v>35</v>
      </c>
      <c r="B21" s="8" t="s">
        <v>508</v>
      </c>
      <c r="C21" s="50" t="s">
        <v>139</v>
      </c>
      <c r="D21" s="60"/>
      <c r="E21" s="60">
        <v>148.5</v>
      </c>
      <c r="F21" s="60">
        <v>85.15844589616384</v>
      </c>
      <c r="G21" s="60">
        <v>191</v>
      </c>
      <c r="H21" s="60">
        <v>191</v>
      </c>
      <c r="I21" s="60"/>
    </row>
    <row r="22" spans="1:18" ht="14.4" hidden="1" thickBot="1">
      <c r="A22" s="50" t="s">
        <v>255</v>
      </c>
      <c r="B22" s="8" t="s">
        <v>394</v>
      </c>
      <c r="C22" s="50" t="s">
        <v>139</v>
      </c>
      <c r="D22" s="288"/>
      <c r="E22" s="288"/>
      <c r="F22" s="288"/>
      <c r="G22" s="276"/>
      <c r="H22" s="276"/>
      <c r="I22" s="276"/>
    </row>
    <row r="23" spans="1:18" ht="14.4" thickBot="1">
      <c r="D23" s="148"/>
      <c r="E23" s="148"/>
      <c r="F23" s="148"/>
      <c r="G23" s="148"/>
      <c r="H23" s="148"/>
      <c r="I23" s="148"/>
      <c r="M23" s="79"/>
      <c r="N23" s="80"/>
      <c r="O23" s="80"/>
      <c r="P23" s="81"/>
      <c r="Q23" s="82"/>
      <c r="R23" s="83"/>
    </row>
    <row r="24" spans="1:18" ht="14.4">
      <c r="M24" s="350"/>
      <c r="N24" s="351"/>
      <c r="O24" s="351"/>
      <c r="P24" s="352"/>
      <c r="Q24" s="84"/>
      <c r="R24" s="84"/>
    </row>
    <row r="25" spans="1:18">
      <c r="M25" s="85"/>
      <c r="N25" s="90"/>
      <c r="O25" s="87"/>
      <c r="P25" s="88"/>
      <c r="Q25" s="84"/>
      <c r="R25" s="84"/>
    </row>
    <row r="26" spans="1:18">
      <c r="M26" s="89"/>
      <c r="N26" s="90"/>
      <c r="O26" s="60"/>
      <c r="P26" s="88"/>
      <c r="Q26" s="107"/>
      <c r="R26" s="84"/>
    </row>
    <row r="27" spans="1:18">
      <c r="M27" s="89"/>
      <c r="N27" s="90"/>
      <c r="O27" s="60"/>
      <c r="P27" s="88"/>
      <c r="Q27" s="84"/>
      <c r="R27" s="84"/>
    </row>
    <row r="28" spans="1:18" hidden="1">
      <c r="M28" s="85"/>
      <c r="N28" s="91"/>
      <c r="O28" s="87"/>
      <c r="P28" s="88"/>
      <c r="Q28" s="84"/>
      <c r="R28" s="84"/>
    </row>
    <row r="29" spans="1:18" hidden="1">
      <c r="M29" s="85"/>
      <c r="N29" s="91"/>
      <c r="O29" s="87"/>
      <c r="P29" s="88"/>
      <c r="Q29" s="84"/>
      <c r="R29" s="84"/>
    </row>
    <row r="30" spans="1:18" hidden="1">
      <c r="M30" s="85"/>
      <c r="N30" s="86"/>
      <c r="O30" s="87"/>
      <c r="P30" s="88"/>
      <c r="Q30" s="84"/>
      <c r="R30" s="84"/>
    </row>
    <row r="31" spans="1:18" hidden="1">
      <c r="M31" s="92"/>
      <c r="N31" s="93"/>
      <c r="O31" s="94"/>
      <c r="P31" s="88"/>
      <c r="Q31" s="84"/>
      <c r="R31" s="84"/>
    </row>
    <row r="32" spans="1:18" ht="15" thickBot="1">
      <c r="M32" s="95"/>
      <c r="N32" s="108"/>
      <c r="O32" s="96"/>
      <c r="P32" s="97"/>
      <c r="Q32" s="98"/>
      <c r="R32" s="99"/>
    </row>
    <row r="33" spans="13:18" ht="14.4">
      <c r="M33" s="353"/>
      <c r="N33" s="354"/>
      <c r="O33" s="354"/>
      <c r="P33" s="355"/>
      <c r="Q33" s="100"/>
      <c r="R33" s="101"/>
    </row>
    <row r="34" spans="13:18" ht="14.4">
      <c r="M34" s="85"/>
      <c r="N34" s="86"/>
      <c r="O34" s="87"/>
      <c r="P34" s="88"/>
      <c r="Q34" s="100"/>
      <c r="R34" s="101"/>
    </row>
    <row r="35" spans="13:18" ht="14.4" hidden="1">
      <c r="M35" s="85"/>
      <c r="N35" s="86"/>
      <c r="O35" s="87"/>
      <c r="P35" s="88"/>
      <c r="Q35" s="100"/>
      <c r="R35" s="101"/>
    </row>
    <row r="36" spans="13:18" ht="14.4" hidden="1">
      <c r="M36" s="89"/>
      <c r="N36" s="86"/>
      <c r="O36" s="60"/>
      <c r="P36" s="88"/>
      <c r="Q36" s="100"/>
      <c r="R36" s="101"/>
    </row>
    <row r="37" spans="13:18" ht="14.4" hidden="1">
      <c r="M37" s="85"/>
      <c r="N37" s="86"/>
      <c r="O37" s="87"/>
      <c r="P37" s="88"/>
      <c r="Q37" s="100"/>
      <c r="R37" s="101"/>
    </row>
    <row r="38" spans="13:18" ht="14.4" hidden="1">
      <c r="M38" s="85"/>
      <c r="N38" s="86"/>
      <c r="O38" s="87"/>
      <c r="P38" s="88"/>
      <c r="Q38" s="100"/>
      <c r="R38" s="101"/>
    </row>
    <row r="39" spans="13:18" ht="14.4" hidden="1">
      <c r="M39" s="85"/>
      <c r="N39" s="86"/>
      <c r="O39" s="87"/>
      <c r="P39" s="88"/>
      <c r="Q39" s="100"/>
      <c r="R39" s="101"/>
    </row>
    <row r="40" spans="13:18" ht="14.4" hidden="1">
      <c r="M40" s="85"/>
      <c r="N40" s="86"/>
      <c r="O40" s="87"/>
      <c r="P40" s="88"/>
      <c r="Q40" s="100"/>
      <c r="R40" s="101"/>
    </row>
    <row r="41" spans="13:18" ht="15" thickBot="1">
      <c r="M41" s="95"/>
      <c r="N41" s="102"/>
      <c r="O41" s="96"/>
      <c r="P41" s="97"/>
      <c r="Q41" s="103"/>
      <c r="R41" s="99"/>
    </row>
    <row r="42" spans="13:18" ht="14.4">
      <c r="M42" s="356"/>
      <c r="N42" s="357"/>
      <c r="O42" s="357"/>
      <c r="P42" s="358"/>
      <c r="Q42" s="104"/>
      <c r="R42" s="105"/>
    </row>
    <row r="43" spans="13:18" ht="14.4">
      <c r="M43" s="85"/>
      <c r="N43" s="90"/>
      <c r="O43" s="87"/>
      <c r="P43" s="88"/>
      <c r="Q43" s="104"/>
      <c r="R43" s="105"/>
    </row>
    <row r="44" spans="13:18" ht="14.4">
      <c r="M44" s="89"/>
      <c r="N44" s="90"/>
      <c r="O44" s="60"/>
      <c r="P44" s="88"/>
      <c r="Q44" s="104"/>
      <c r="R44" s="105"/>
    </row>
    <row r="45" spans="13:18" ht="14.4" hidden="1">
      <c r="M45" s="89"/>
      <c r="N45" s="90"/>
      <c r="O45" s="60"/>
      <c r="P45" s="88"/>
      <c r="Q45" s="104"/>
      <c r="R45" s="105"/>
    </row>
    <row r="46" spans="13:18" ht="14.4" hidden="1">
      <c r="M46" s="89"/>
      <c r="N46" s="86"/>
      <c r="O46" s="60"/>
      <c r="P46" s="88"/>
      <c r="Q46" s="104"/>
      <c r="R46" s="105"/>
    </row>
    <row r="47" spans="13:18" ht="14.4" hidden="1">
      <c r="M47" s="89"/>
      <c r="N47" s="91"/>
      <c r="O47" s="60"/>
      <c r="P47" s="88"/>
      <c r="Q47" s="104"/>
      <c r="R47" s="105"/>
    </row>
    <row r="48" spans="13:18" ht="14.4" hidden="1">
      <c r="M48" s="89"/>
      <c r="N48" s="86"/>
      <c r="O48" s="60"/>
      <c r="P48" s="88"/>
      <c r="Q48" s="104"/>
      <c r="R48" s="105"/>
    </row>
    <row r="49" spans="13:18" ht="14.4" hidden="1">
      <c r="M49" s="89"/>
      <c r="N49" s="86"/>
      <c r="O49" s="60"/>
      <c r="P49" s="88"/>
      <c r="Q49" s="104"/>
      <c r="R49" s="105"/>
    </row>
    <row r="50" spans="13:18" ht="14.4" hidden="1">
      <c r="M50" s="89"/>
      <c r="N50" s="86"/>
      <c r="O50" s="60"/>
      <c r="P50" s="88"/>
      <c r="Q50" s="104"/>
      <c r="R50" s="105"/>
    </row>
    <row r="51" spans="13:18" hidden="1">
      <c r="M51" s="106"/>
      <c r="N51" s="86"/>
      <c r="O51" s="87"/>
      <c r="P51" s="88"/>
      <c r="Q51" s="84"/>
      <c r="R51" s="107"/>
    </row>
    <row r="52" spans="13:18" hidden="1">
      <c r="M52" s="106"/>
      <c r="N52" s="86"/>
      <c r="O52" s="87"/>
      <c r="P52" s="88"/>
      <c r="Q52" s="84"/>
      <c r="R52" s="107"/>
    </row>
    <row r="53" spans="13:18" ht="15" thickBot="1">
      <c r="M53" s="95"/>
      <c r="N53" s="108"/>
      <c r="O53" s="109"/>
      <c r="P53" s="97"/>
      <c r="Q53" s="98"/>
      <c r="R53" s="99"/>
    </row>
    <row r="54" spans="13:18" ht="14.4">
      <c r="M54" s="350"/>
      <c r="N54" s="351"/>
      <c r="O54" s="351"/>
      <c r="P54" s="352"/>
      <c r="Q54" s="84"/>
      <c r="R54" s="84"/>
    </row>
    <row r="55" spans="13:18">
      <c r="M55" s="85"/>
      <c r="N55" s="110"/>
      <c r="O55" s="111"/>
      <c r="P55" s="88"/>
      <c r="Q55" s="107"/>
      <c r="R55" s="84"/>
    </row>
    <row r="56" spans="13:18" ht="15" thickBot="1">
      <c r="M56" s="95"/>
      <c r="N56" s="112"/>
      <c r="O56" s="113"/>
      <c r="P56" s="114"/>
      <c r="Q56" s="98"/>
      <c r="R56" s="115"/>
    </row>
    <row r="57" spans="13:18" ht="14.4">
      <c r="M57" s="116"/>
      <c r="N57" s="146"/>
      <c r="O57" s="117"/>
      <c r="P57" s="118"/>
      <c r="Q57" s="100"/>
      <c r="R57" s="101"/>
    </row>
    <row r="58" spans="13:18" ht="14.4">
      <c r="M58" s="119"/>
      <c r="N58" s="117"/>
      <c r="O58" s="117"/>
      <c r="P58" s="118"/>
      <c r="Q58" s="100"/>
      <c r="R58" s="101"/>
    </row>
    <row r="59" spans="13:18">
      <c r="M59" s="120"/>
      <c r="N59" s="121"/>
      <c r="O59" s="121"/>
      <c r="P59" s="84"/>
      <c r="Q59" s="359"/>
      <c r="R59" s="360"/>
    </row>
    <row r="60" spans="13:18">
      <c r="M60" s="122"/>
      <c r="N60" s="84"/>
      <c r="O60" s="84"/>
      <c r="P60" s="123"/>
      <c r="Q60" s="124"/>
      <c r="R60" s="219"/>
    </row>
    <row r="61" spans="13:18">
      <c r="M61" s="122"/>
      <c r="N61" s="84"/>
      <c r="O61" s="84"/>
      <c r="P61" s="127"/>
      <c r="Q61" s="125"/>
      <c r="R61" s="126"/>
    </row>
    <row r="62" spans="13:18">
      <c r="M62" s="128"/>
      <c r="N62" s="84"/>
      <c r="O62" s="84"/>
      <c r="P62" s="127"/>
      <c r="Q62" s="129"/>
      <c r="R62" s="130"/>
    </row>
    <row r="63" spans="13:18">
      <c r="M63" s="122"/>
      <c r="N63" s="84"/>
      <c r="O63" s="84"/>
      <c r="P63" s="131"/>
      <c r="Q63" s="132"/>
      <c r="R63" s="133"/>
    </row>
    <row r="64" spans="13:18">
      <c r="M64" s="84"/>
      <c r="N64" s="84"/>
      <c r="O64" s="84"/>
      <c r="P64" s="84"/>
      <c r="Q64" s="84"/>
      <c r="R64" s="84"/>
    </row>
    <row r="65" spans="13:18">
      <c r="M65" s="84"/>
      <c r="N65" s="84"/>
      <c r="O65" s="84"/>
      <c r="P65" s="84"/>
      <c r="Q65" s="84"/>
      <c r="R65" s="84"/>
    </row>
    <row r="66" spans="13:18">
      <c r="M66" s="134"/>
      <c r="N66" s="134"/>
      <c r="O66" s="134"/>
      <c r="P66" s="134"/>
      <c r="Q66" s="84"/>
      <c r="R66" s="84"/>
    </row>
    <row r="67" spans="13:18">
      <c r="M67" s="135"/>
      <c r="N67" s="136"/>
      <c r="O67" s="137"/>
      <c r="P67" s="107"/>
      <c r="Q67" s="84"/>
      <c r="R67" s="84"/>
    </row>
    <row r="68" spans="13:18">
      <c r="M68" s="138"/>
      <c r="N68" s="139"/>
      <c r="O68" s="140"/>
      <c r="P68" s="107"/>
      <c r="Q68" s="84"/>
      <c r="R68" s="84"/>
    </row>
    <row r="69" spans="13:18">
      <c r="M69" s="138"/>
      <c r="N69" s="139"/>
      <c r="O69" s="140"/>
      <c r="P69" s="107"/>
      <c r="Q69" s="84"/>
      <c r="R69" s="84"/>
    </row>
    <row r="70" spans="13:18">
      <c r="M70" s="138"/>
      <c r="N70" s="139"/>
      <c r="O70" s="140"/>
      <c r="P70" s="107"/>
      <c r="Q70" s="84"/>
      <c r="R70" s="84"/>
    </row>
    <row r="71" spans="13:18">
      <c r="M71" s="141"/>
      <c r="N71" s="142"/>
      <c r="O71" s="143"/>
      <c r="P71" s="144"/>
      <c r="Q71" s="84"/>
      <c r="R71" s="84"/>
    </row>
    <row r="72" spans="13:18">
      <c r="M72" s="84"/>
      <c r="N72" s="145"/>
      <c r="O72" s="107"/>
      <c r="P72" s="107"/>
      <c r="Q72" s="84"/>
      <c r="R72" s="84"/>
    </row>
  </sheetData>
  <mergeCells count="12">
    <mergeCell ref="H8:I8"/>
    <mergeCell ref="A6:I6"/>
    <mergeCell ref="A8:A9"/>
    <mergeCell ref="B8:B9"/>
    <mergeCell ref="C8:C9"/>
    <mergeCell ref="D8:E8"/>
    <mergeCell ref="F8:G8"/>
    <mergeCell ref="M24:P24"/>
    <mergeCell ref="M33:P33"/>
    <mergeCell ref="M42:P42"/>
    <mergeCell ref="M54:P54"/>
    <mergeCell ref="Q59:R59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VY58"/>
  <sheetViews>
    <sheetView view="pageBreakPreview" workbookViewId="0">
      <pane ySplit="10" topLeftCell="A11" activePane="bottomLeft" state="frozenSplit"/>
      <selection pane="bottomLeft" activeCell="I1" sqref="I1:I1048576"/>
    </sheetView>
  </sheetViews>
  <sheetFormatPr defaultColWidth="0" defaultRowHeight="13.8"/>
  <cols>
    <col min="1" max="1" width="5.6640625" style="3" customWidth="1"/>
    <col min="2" max="2" width="43.33203125" style="3" customWidth="1"/>
    <col min="3" max="3" width="10.88671875" style="3" customWidth="1"/>
    <col min="4" max="5" width="11.33203125" style="3" customWidth="1"/>
    <col min="6" max="6" width="12" style="3" customWidth="1"/>
    <col min="7" max="7" width="11.33203125" style="3" customWidth="1"/>
    <col min="8" max="8" width="12.6640625" style="3" customWidth="1"/>
    <col min="9" max="9" width="14.44140625" style="3" hidden="1" customWidth="1"/>
    <col min="10" max="17" width="0.88671875" style="3" customWidth="1"/>
    <col min="18" max="257" width="0.88671875" style="3" hidden="1"/>
    <col min="258" max="258" width="6.44140625" style="3" customWidth="1"/>
    <col min="259" max="259" width="43.33203125" style="3" customWidth="1"/>
    <col min="260" max="260" width="15.109375" style="3" customWidth="1"/>
    <col min="261" max="261" width="12.44140625" style="3" customWidth="1"/>
    <col min="262" max="262" width="11.33203125" style="3" customWidth="1"/>
    <col min="263" max="263" width="12" style="3" customWidth="1"/>
    <col min="264" max="264" width="11.33203125" style="3" customWidth="1"/>
    <col min="265" max="265" width="14.88671875" style="3" customWidth="1"/>
    <col min="266" max="273" width="0.88671875" style="3" customWidth="1"/>
    <col min="274" max="513" width="0.88671875" style="3" hidden="1"/>
    <col min="514" max="514" width="6.44140625" style="3" customWidth="1"/>
    <col min="515" max="515" width="43.33203125" style="3" customWidth="1"/>
    <col min="516" max="516" width="15.109375" style="3" customWidth="1"/>
    <col min="517" max="517" width="12.44140625" style="3" customWidth="1"/>
    <col min="518" max="518" width="11.33203125" style="3" customWidth="1"/>
    <col min="519" max="519" width="12" style="3" customWidth="1"/>
    <col min="520" max="520" width="11.33203125" style="3" customWidth="1"/>
    <col min="521" max="521" width="14.88671875" style="3" customWidth="1"/>
    <col min="522" max="529" width="0.88671875" style="3" customWidth="1"/>
    <col min="530" max="769" width="0.88671875" style="3" hidden="1"/>
    <col min="770" max="770" width="6.44140625" style="3" customWidth="1"/>
    <col min="771" max="771" width="43.33203125" style="3" customWidth="1"/>
    <col min="772" max="772" width="15.109375" style="3" customWidth="1"/>
    <col min="773" max="773" width="12.44140625" style="3" customWidth="1"/>
    <col min="774" max="774" width="11.33203125" style="3" customWidth="1"/>
    <col min="775" max="775" width="12" style="3" customWidth="1"/>
    <col min="776" max="776" width="11.33203125" style="3" customWidth="1"/>
    <col min="777" max="777" width="14.88671875" style="3" customWidth="1"/>
    <col min="778" max="785" width="0.88671875" style="3" customWidth="1"/>
    <col min="786" max="1025" width="0.88671875" style="3" hidden="1"/>
    <col min="1026" max="1026" width="6.44140625" style="3" customWidth="1"/>
    <col min="1027" max="1027" width="43.33203125" style="3" customWidth="1"/>
    <col min="1028" max="1028" width="15.109375" style="3" customWidth="1"/>
    <col min="1029" max="1029" width="12.44140625" style="3" customWidth="1"/>
    <col min="1030" max="1030" width="11.33203125" style="3" customWidth="1"/>
    <col min="1031" max="1031" width="12" style="3" customWidth="1"/>
    <col min="1032" max="1032" width="11.33203125" style="3" customWidth="1"/>
    <col min="1033" max="1033" width="14.88671875" style="3" customWidth="1"/>
    <col min="1034" max="1041" width="0.88671875" style="3" customWidth="1"/>
    <col min="1042" max="1281" width="0.88671875" style="3" hidden="1"/>
    <col min="1282" max="1282" width="6.44140625" style="3" customWidth="1"/>
    <col min="1283" max="1283" width="43.33203125" style="3" customWidth="1"/>
    <col min="1284" max="1284" width="15.109375" style="3" customWidth="1"/>
    <col min="1285" max="1285" width="12.44140625" style="3" customWidth="1"/>
    <col min="1286" max="1286" width="11.33203125" style="3" customWidth="1"/>
    <col min="1287" max="1287" width="12" style="3" customWidth="1"/>
    <col min="1288" max="1288" width="11.33203125" style="3" customWidth="1"/>
    <col min="1289" max="1289" width="14.88671875" style="3" customWidth="1"/>
    <col min="1290" max="1297" width="0.88671875" style="3" customWidth="1"/>
    <col min="1298" max="1537" width="0.88671875" style="3" hidden="1"/>
    <col min="1538" max="1538" width="6.44140625" style="3" customWidth="1"/>
    <col min="1539" max="1539" width="43.33203125" style="3" customWidth="1"/>
    <col min="1540" max="1540" width="15.109375" style="3" customWidth="1"/>
    <col min="1541" max="1541" width="12.44140625" style="3" customWidth="1"/>
    <col min="1542" max="1542" width="11.33203125" style="3" customWidth="1"/>
    <col min="1543" max="1543" width="12" style="3" customWidth="1"/>
    <col min="1544" max="1544" width="11.33203125" style="3" customWidth="1"/>
    <col min="1545" max="1545" width="14.88671875" style="3" customWidth="1"/>
    <col min="1546" max="1553" width="0.88671875" style="3" customWidth="1"/>
    <col min="1554" max="1793" width="0.88671875" style="3" hidden="1"/>
    <col min="1794" max="1794" width="6.44140625" style="3" customWidth="1"/>
    <col min="1795" max="1795" width="43.33203125" style="3" customWidth="1"/>
    <col min="1796" max="1796" width="15.109375" style="3" customWidth="1"/>
    <col min="1797" max="1797" width="12.44140625" style="3" customWidth="1"/>
    <col min="1798" max="1798" width="11.33203125" style="3" customWidth="1"/>
    <col min="1799" max="1799" width="12" style="3" customWidth="1"/>
    <col min="1800" max="1800" width="11.33203125" style="3" customWidth="1"/>
    <col min="1801" max="1801" width="14.88671875" style="3" customWidth="1"/>
    <col min="1802" max="1809" width="0.88671875" style="3" customWidth="1"/>
    <col min="1810" max="2049" width="0.88671875" style="3" hidden="1"/>
    <col min="2050" max="2050" width="6.44140625" style="3" customWidth="1"/>
    <col min="2051" max="2051" width="43.33203125" style="3" customWidth="1"/>
    <col min="2052" max="2052" width="15.109375" style="3" customWidth="1"/>
    <col min="2053" max="2053" width="12.44140625" style="3" customWidth="1"/>
    <col min="2054" max="2054" width="11.33203125" style="3" customWidth="1"/>
    <col min="2055" max="2055" width="12" style="3" customWidth="1"/>
    <col min="2056" max="2056" width="11.33203125" style="3" customWidth="1"/>
    <col min="2057" max="2057" width="14.88671875" style="3" customWidth="1"/>
    <col min="2058" max="2065" width="0.88671875" style="3" customWidth="1"/>
    <col min="2066" max="2305" width="0.88671875" style="3" hidden="1"/>
    <col min="2306" max="2306" width="6.44140625" style="3" customWidth="1"/>
    <col min="2307" max="2307" width="43.33203125" style="3" customWidth="1"/>
    <col min="2308" max="2308" width="15.109375" style="3" customWidth="1"/>
    <col min="2309" max="2309" width="12.44140625" style="3" customWidth="1"/>
    <col min="2310" max="2310" width="11.33203125" style="3" customWidth="1"/>
    <col min="2311" max="2311" width="12" style="3" customWidth="1"/>
    <col min="2312" max="2312" width="11.33203125" style="3" customWidth="1"/>
    <col min="2313" max="2313" width="14.88671875" style="3" customWidth="1"/>
    <col min="2314" max="2321" width="0.88671875" style="3" customWidth="1"/>
    <col min="2322" max="2561" width="0.88671875" style="3" hidden="1"/>
    <col min="2562" max="2562" width="6.44140625" style="3" customWidth="1"/>
    <col min="2563" max="2563" width="43.33203125" style="3" customWidth="1"/>
    <col min="2564" max="2564" width="15.109375" style="3" customWidth="1"/>
    <col min="2565" max="2565" width="12.44140625" style="3" customWidth="1"/>
    <col min="2566" max="2566" width="11.33203125" style="3" customWidth="1"/>
    <col min="2567" max="2567" width="12" style="3" customWidth="1"/>
    <col min="2568" max="2568" width="11.33203125" style="3" customWidth="1"/>
    <col min="2569" max="2569" width="14.88671875" style="3" customWidth="1"/>
    <col min="2570" max="2577" width="0.88671875" style="3" customWidth="1"/>
    <col min="2578" max="2817" width="0.88671875" style="3" hidden="1"/>
    <col min="2818" max="2818" width="6.44140625" style="3" customWidth="1"/>
    <col min="2819" max="2819" width="43.33203125" style="3" customWidth="1"/>
    <col min="2820" max="2820" width="15.109375" style="3" customWidth="1"/>
    <col min="2821" max="2821" width="12.44140625" style="3" customWidth="1"/>
    <col min="2822" max="2822" width="11.33203125" style="3" customWidth="1"/>
    <col min="2823" max="2823" width="12" style="3" customWidth="1"/>
    <col min="2824" max="2824" width="11.33203125" style="3" customWidth="1"/>
    <col min="2825" max="2825" width="14.88671875" style="3" customWidth="1"/>
    <col min="2826" max="2833" width="0.88671875" style="3" customWidth="1"/>
    <col min="2834" max="3073" width="0.88671875" style="3" hidden="1"/>
    <col min="3074" max="3074" width="6.44140625" style="3" customWidth="1"/>
    <col min="3075" max="3075" width="43.33203125" style="3" customWidth="1"/>
    <col min="3076" max="3076" width="15.109375" style="3" customWidth="1"/>
    <col min="3077" max="3077" width="12.44140625" style="3" customWidth="1"/>
    <col min="3078" max="3078" width="11.33203125" style="3" customWidth="1"/>
    <col min="3079" max="3079" width="12" style="3" customWidth="1"/>
    <col min="3080" max="3080" width="11.33203125" style="3" customWidth="1"/>
    <col min="3081" max="3081" width="14.88671875" style="3" customWidth="1"/>
    <col min="3082" max="3089" width="0.88671875" style="3" customWidth="1"/>
    <col min="3090" max="3329" width="0.88671875" style="3" hidden="1"/>
    <col min="3330" max="3330" width="6.44140625" style="3" customWidth="1"/>
    <col min="3331" max="3331" width="43.33203125" style="3" customWidth="1"/>
    <col min="3332" max="3332" width="15.109375" style="3" customWidth="1"/>
    <col min="3333" max="3333" width="12.44140625" style="3" customWidth="1"/>
    <col min="3334" max="3334" width="11.33203125" style="3" customWidth="1"/>
    <col min="3335" max="3335" width="12" style="3" customWidth="1"/>
    <col min="3336" max="3336" width="11.33203125" style="3" customWidth="1"/>
    <col min="3337" max="3337" width="14.88671875" style="3" customWidth="1"/>
    <col min="3338" max="3345" width="0.88671875" style="3" customWidth="1"/>
    <col min="3346" max="3585" width="0.88671875" style="3" hidden="1"/>
    <col min="3586" max="3586" width="6.44140625" style="3" customWidth="1"/>
    <col min="3587" max="3587" width="43.33203125" style="3" customWidth="1"/>
    <col min="3588" max="3588" width="15.109375" style="3" customWidth="1"/>
    <col min="3589" max="3589" width="12.44140625" style="3" customWidth="1"/>
    <col min="3590" max="3590" width="11.33203125" style="3" customWidth="1"/>
    <col min="3591" max="3591" width="12" style="3" customWidth="1"/>
    <col min="3592" max="3592" width="11.33203125" style="3" customWidth="1"/>
    <col min="3593" max="3593" width="14.88671875" style="3" customWidth="1"/>
    <col min="3594" max="3601" width="0.88671875" style="3" customWidth="1"/>
    <col min="3602" max="3841" width="0.88671875" style="3" hidden="1"/>
    <col min="3842" max="3842" width="6.44140625" style="3" customWidth="1"/>
    <col min="3843" max="3843" width="43.33203125" style="3" customWidth="1"/>
    <col min="3844" max="3844" width="15.109375" style="3" customWidth="1"/>
    <col min="3845" max="3845" width="12.44140625" style="3" customWidth="1"/>
    <col min="3846" max="3846" width="11.33203125" style="3" customWidth="1"/>
    <col min="3847" max="3847" width="12" style="3" customWidth="1"/>
    <col min="3848" max="3848" width="11.33203125" style="3" customWidth="1"/>
    <col min="3849" max="3849" width="14.88671875" style="3" customWidth="1"/>
    <col min="3850" max="3857" width="0.88671875" style="3" customWidth="1"/>
    <col min="3858" max="4097" width="0.88671875" style="3" hidden="1"/>
    <col min="4098" max="4098" width="6.44140625" style="3" customWidth="1"/>
    <col min="4099" max="4099" width="43.33203125" style="3" customWidth="1"/>
    <col min="4100" max="4100" width="15.109375" style="3" customWidth="1"/>
    <col min="4101" max="4101" width="12.44140625" style="3" customWidth="1"/>
    <col min="4102" max="4102" width="11.33203125" style="3" customWidth="1"/>
    <col min="4103" max="4103" width="12" style="3" customWidth="1"/>
    <col min="4104" max="4104" width="11.33203125" style="3" customWidth="1"/>
    <col min="4105" max="4105" width="14.88671875" style="3" customWidth="1"/>
    <col min="4106" max="4113" width="0.88671875" style="3" customWidth="1"/>
    <col min="4114" max="4353" width="0.88671875" style="3" hidden="1"/>
    <col min="4354" max="4354" width="6.44140625" style="3" customWidth="1"/>
    <col min="4355" max="4355" width="43.33203125" style="3" customWidth="1"/>
    <col min="4356" max="4356" width="15.109375" style="3" customWidth="1"/>
    <col min="4357" max="4357" width="12.44140625" style="3" customWidth="1"/>
    <col min="4358" max="4358" width="11.33203125" style="3" customWidth="1"/>
    <col min="4359" max="4359" width="12" style="3" customWidth="1"/>
    <col min="4360" max="4360" width="11.33203125" style="3" customWidth="1"/>
    <col min="4361" max="4361" width="14.88671875" style="3" customWidth="1"/>
    <col min="4362" max="4369" width="0.88671875" style="3" customWidth="1"/>
    <col min="4370" max="4609" width="0.88671875" style="3" hidden="1"/>
    <col min="4610" max="4610" width="6.44140625" style="3" customWidth="1"/>
    <col min="4611" max="4611" width="43.33203125" style="3" customWidth="1"/>
    <col min="4612" max="4612" width="15.109375" style="3" customWidth="1"/>
    <col min="4613" max="4613" width="12.44140625" style="3" customWidth="1"/>
    <col min="4614" max="4614" width="11.33203125" style="3" customWidth="1"/>
    <col min="4615" max="4615" width="12" style="3" customWidth="1"/>
    <col min="4616" max="4616" width="11.33203125" style="3" customWidth="1"/>
    <col min="4617" max="4617" width="14.88671875" style="3" customWidth="1"/>
    <col min="4618" max="4625" width="0.88671875" style="3" customWidth="1"/>
    <col min="4626" max="4865" width="0.88671875" style="3" hidden="1"/>
    <col min="4866" max="4866" width="6.44140625" style="3" customWidth="1"/>
    <col min="4867" max="4867" width="43.33203125" style="3" customWidth="1"/>
    <col min="4868" max="4868" width="15.109375" style="3" customWidth="1"/>
    <col min="4869" max="4869" width="12.44140625" style="3" customWidth="1"/>
    <col min="4870" max="4870" width="11.33203125" style="3" customWidth="1"/>
    <col min="4871" max="4871" width="12" style="3" customWidth="1"/>
    <col min="4872" max="4872" width="11.33203125" style="3" customWidth="1"/>
    <col min="4873" max="4873" width="14.88671875" style="3" customWidth="1"/>
    <col min="4874" max="4881" width="0.88671875" style="3" customWidth="1"/>
    <col min="4882" max="5121" width="0.88671875" style="3" hidden="1"/>
    <col min="5122" max="5122" width="6.44140625" style="3" customWidth="1"/>
    <col min="5123" max="5123" width="43.33203125" style="3" customWidth="1"/>
    <col min="5124" max="5124" width="15.109375" style="3" customWidth="1"/>
    <col min="5125" max="5125" width="12.44140625" style="3" customWidth="1"/>
    <col min="5126" max="5126" width="11.33203125" style="3" customWidth="1"/>
    <col min="5127" max="5127" width="12" style="3" customWidth="1"/>
    <col min="5128" max="5128" width="11.33203125" style="3" customWidth="1"/>
    <col min="5129" max="5129" width="14.88671875" style="3" customWidth="1"/>
    <col min="5130" max="5137" width="0.88671875" style="3" customWidth="1"/>
    <col min="5138" max="5377" width="0.88671875" style="3" hidden="1"/>
    <col min="5378" max="5378" width="6.44140625" style="3" customWidth="1"/>
    <col min="5379" max="5379" width="43.33203125" style="3" customWidth="1"/>
    <col min="5380" max="5380" width="15.109375" style="3" customWidth="1"/>
    <col min="5381" max="5381" width="12.44140625" style="3" customWidth="1"/>
    <col min="5382" max="5382" width="11.33203125" style="3" customWidth="1"/>
    <col min="5383" max="5383" width="12" style="3" customWidth="1"/>
    <col min="5384" max="5384" width="11.33203125" style="3" customWidth="1"/>
    <col min="5385" max="5385" width="14.88671875" style="3" customWidth="1"/>
    <col min="5386" max="5393" width="0.88671875" style="3" customWidth="1"/>
    <col min="5394" max="5633" width="0.88671875" style="3" hidden="1"/>
    <col min="5634" max="5634" width="6.44140625" style="3" customWidth="1"/>
    <col min="5635" max="5635" width="43.33203125" style="3" customWidth="1"/>
    <col min="5636" max="5636" width="15.109375" style="3" customWidth="1"/>
    <col min="5637" max="5637" width="12.44140625" style="3" customWidth="1"/>
    <col min="5638" max="5638" width="11.33203125" style="3" customWidth="1"/>
    <col min="5639" max="5639" width="12" style="3" customWidth="1"/>
    <col min="5640" max="5640" width="11.33203125" style="3" customWidth="1"/>
    <col min="5641" max="5641" width="14.88671875" style="3" customWidth="1"/>
    <col min="5642" max="5649" width="0.88671875" style="3" customWidth="1"/>
    <col min="5650" max="5889" width="0.88671875" style="3" hidden="1"/>
    <col min="5890" max="5890" width="6.44140625" style="3" customWidth="1"/>
    <col min="5891" max="5891" width="43.33203125" style="3" customWidth="1"/>
    <col min="5892" max="5892" width="15.109375" style="3" customWidth="1"/>
    <col min="5893" max="5893" width="12.44140625" style="3" customWidth="1"/>
    <col min="5894" max="5894" width="11.33203125" style="3" customWidth="1"/>
    <col min="5895" max="5895" width="12" style="3" customWidth="1"/>
    <col min="5896" max="5896" width="11.33203125" style="3" customWidth="1"/>
    <col min="5897" max="5897" width="14.88671875" style="3" customWidth="1"/>
    <col min="5898" max="5905" width="0.88671875" style="3" customWidth="1"/>
    <col min="5906" max="6145" width="0.88671875" style="3" hidden="1"/>
    <col min="6146" max="6146" width="6.44140625" style="3" customWidth="1"/>
    <col min="6147" max="6147" width="43.33203125" style="3" customWidth="1"/>
    <col min="6148" max="6148" width="15.109375" style="3" customWidth="1"/>
    <col min="6149" max="6149" width="12.44140625" style="3" customWidth="1"/>
    <col min="6150" max="6150" width="11.33203125" style="3" customWidth="1"/>
    <col min="6151" max="6151" width="12" style="3" customWidth="1"/>
    <col min="6152" max="6152" width="11.33203125" style="3" customWidth="1"/>
    <col min="6153" max="6153" width="14.88671875" style="3" customWidth="1"/>
    <col min="6154" max="6161" width="0.88671875" style="3" customWidth="1"/>
    <col min="6162" max="6401" width="0.88671875" style="3" hidden="1"/>
    <col min="6402" max="6402" width="6.44140625" style="3" customWidth="1"/>
    <col min="6403" max="6403" width="43.33203125" style="3" customWidth="1"/>
    <col min="6404" max="6404" width="15.109375" style="3" customWidth="1"/>
    <col min="6405" max="6405" width="12.44140625" style="3" customWidth="1"/>
    <col min="6406" max="6406" width="11.33203125" style="3" customWidth="1"/>
    <col min="6407" max="6407" width="12" style="3" customWidth="1"/>
    <col min="6408" max="6408" width="11.33203125" style="3" customWidth="1"/>
    <col min="6409" max="6409" width="14.88671875" style="3" customWidth="1"/>
    <col min="6410" max="6417" width="0.88671875" style="3" customWidth="1"/>
    <col min="6418" max="6657" width="0.88671875" style="3" hidden="1"/>
    <col min="6658" max="6658" width="6.44140625" style="3" customWidth="1"/>
    <col min="6659" max="6659" width="43.33203125" style="3" customWidth="1"/>
    <col min="6660" max="6660" width="15.109375" style="3" customWidth="1"/>
    <col min="6661" max="6661" width="12.44140625" style="3" customWidth="1"/>
    <col min="6662" max="6662" width="11.33203125" style="3" customWidth="1"/>
    <col min="6663" max="6663" width="12" style="3" customWidth="1"/>
    <col min="6664" max="6664" width="11.33203125" style="3" customWidth="1"/>
    <col min="6665" max="6665" width="14.88671875" style="3" customWidth="1"/>
    <col min="6666" max="6673" width="0.88671875" style="3" customWidth="1"/>
    <col min="6674" max="6913" width="0.88671875" style="3" hidden="1"/>
    <col min="6914" max="6914" width="6.44140625" style="3" customWidth="1"/>
    <col min="6915" max="6915" width="43.33203125" style="3" customWidth="1"/>
    <col min="6916" max="6916" width="15.109375" style="3" customWidth="1"/>
    <col min="6917" max="6917" width="12.44140625" style="3" customWidth="1"/>
    <col min="6918" max="6918" width="11.33203125" style="3" customWidth="1"/>
    <col min="6919" max="6919" width="12" style="3" customWidth="1"/>
    <col min="6920" max="6920" width="11.33203125" style="3" customWidth="1"/>
    <col min="6921" max="6921" width="14.88671875" style="3" customWidth="1"/>
    <col min="6922" max="6929" width="0.88671875" style="3" customWidth="1"/>
    <col min="6930" max="7169" width="0.88671875" style="3" hidden="1"/>
    <col min="7170" max="7170" width="6.44140625" style="3" customWidth="1"/>
    <col min="7171" max="7171" width="43.33203125" style="3" customWidth="1"/>
    <col min="7172" max="7172" width="15.109375" style="3" customWidth="1"/>
    <col min="7173" max="7173" width="12.44140625" style="3" customWidth="1"/>
    <col min="7174" max="7174" width="11.33203125" style="3" customWidth="1"/>
    <col min="7175" max="7175" width="12" style="3" customWidth="1"/>
    <col min="7176" max="7176" width="11.33203125" style="3" customWidth="1"/>
    <col min="7177" max="7177" width="14.88671875" style="3" customWidth="1"/>
    <col min="7178" max="7185" width="0.88671875" style="3" customWidth="1"/>
    <col min="7186" max="7425" width="0.88671875" style="3" hidden="1"/>
    <col min="7426" max="7426" width="6.44140625" style="3" customWidth="1"/>
    <col min="7427" max="7427" width="43.33203125" style="3" customWidth="1"/>
    <col min="7428" max="7428" width="15.109375" style="3" customWidth="1"/>
    <col min="7429" max="7429" width="12.44140625" style="3" customWidth="1"/>
    <col min="7430" max="7430" width="11.33203125" style="3" customWidth="1"/>
    <col min="7431" max="7431" width="12" style="3" customWidth="1"/>
    <col min="7432" max="7432" width="11.33203125" style="3" customWidth="1"/>
    <col min="7433" max="7433" width="14.88671875" style="3" customWidth="1"/>
    <col min="7434" max="7441" width="0.88671875" style="3" customWidth="1"/>
    <col min="7442" max="7681" width="0.88671875" style="3" hidden="1"/>
    <col min="7682" max="7682" width="6.44140625" style="3" customWidth="1"/>
    <col min="7683" max="7683" width="43.33203125" style="3" customWidth="1"/>
    <col min="7684" max="7684" width="15.109375" style="3" customWidth="1"/>
    <col min="7685" max="7685" width="12.44140625" style="3" customWidth="1"/>
    <col min="7686" max="7686" width="11.33203125" style="3" customWidth="1"/>
    <col min="7687" max="7687" width="12" style="3" customWidth="1"/>
    <col min="7688" max="7688" width="11.33203125" style="3" customWidth="1"/>
    <col min="7689" max="7689" width="14.88671875" style="3" customWidth="1"/>
    <col min="7690" max="7697" width="0.88671875" style="3" customWidth="1"/>
    <col min="7698" max="7937" width="0.88671875" style="3" hidden="1"/>
    <col min="7938" max="7938" width="6.44140625" style="3" customWidth="1"/>
    <col min="7939" max="7939" width="43.33203125" style="3" customWidth="1"/>
    <col min="7940" max="7940" width="15.109375" style="3" customWidth="1"/>
    <col min="7941" max="7941" width="12.44140625" style="3" customWidth="1"/>
    <col min="7942" max="7942" width="11.33203125" style="3" customWidth="1"/>
    <col min="7943" max="7943" width="12" style="3" customWidth="1"/>
    <col min="7944" max="7944" width="11.33203125" style="3" customWidth="1"/>
    <col min="7945" max="7945" width="14.88671875" style="3" customWidth="1"/>
    <col min="7946" max="7953" width="0.88671875" style="3" customWidth="1"/>
    <col min="7954" max="8193" width="0.88671875" style="3" hidden="1"/>
    <col min="8194" max="8194" width="6.44140625" style="3" customWidth="1"/>
    <col min="8195" max="8195" width="43.33203125" style="3" customWidth="1"/>
    <col min="8196" max="8196" width="15.109375" style="3" customWidth="1"/>
    <col min="8197" max="8197" width="12.44140625" style="3" customWidth="1"/>
    <col min="8198" max="8198" width="11.33203125" style="3" customWidth="1"/>
    <col min="8199" max="8199" width="12" style="3" customWidth="1"/>
    <col min="8200" max="8200" width="11.33203125" style="3" customWidth="1"/>
    <col min="8201" max="8201" width="14.88671875" style="3" customWidth="1"/>
    <col min="8202" max="8209" width="0.88671875" style="3" customWidth="1"/>
    <col min="8210" max="8449" width="0.88671875" style="3" hidden="1"/>
    <col min="8450" max="8450" width="6.44140625" style="3" customWidth="1"/>
    <col min="8451" max="8451" width="43.33203125" style="3" customWidth="1"/>
    <col min="8452" max="8452" width="15.109375" style="3" customWidth="1"/>
    <col min="8453" max="8453" width="12.44140625" style="3" customWidth="1"/>
    <col min="8454" max="8454" width="11.33203125" style="3" customWidth="1"/>
    <col min="8455" max="8455" width="12" style="3" customWidth="1"/>
    <col min="8456" max="8456" width="11.33203125" style="3" customWidth="1"/>
    <col min="8457" max="8457" width="14.88671875" style="3" customWidth="1"/>
    <col min="8458" max="8465" width="0.88671875" style="3" customWidth="1"/>
    <col min="8466" max="8705" width="0.88671875" style="3" hidden="1"/>
    <col min="8706" max="8706" width="6.44140625" style="3" customWidth="1"/>
    <col min="8707" max="8707" width="43.33203125" style="3" customWidth="1"/>
    <col min="8708" max="8708" width="15.109375" style="3" customWidth="1"/>
    <col min="8709" max="8709" width="12.44140625" style="3" customWidth="1"/>
    <col min="8710" max="8710" width="11.33203125" style="3" customWidth="1"/>
    <col min="8711" max="8711" width="12" style="3" customWidth="1"/>
    <col min="8712" max="8712" width="11.33203125" style="3" customWidth="1"/>
    <col min="8713" max="8713" width="14.88671875" style="3" customWidth="1"/>
    <col min="8714" max="8721" width="0.88671875" style="3" customWidth="1"/>
    <col min="8722" max="8961" width="0.88671875" style="3" hidden="1"/>
    <col min="8962" max="8962" width="6.44140625" style="3" customWidth="1"/>
    <col min="8963" max="8963" width="43.33203125" style="3" customWidth="1"/>
    <col min="8964" max="8964" width="15.109375" style="3" customWidth="1"/>
    <col min="8965" max="8965" width="12.44140625" style="3" customWidth="1"/>
    <col min="8966" max="8966" width="11.33203125" style="3" customWidth="1"/>
    <col min="8967" max="8967" width="12" style="3" customWidth="1"/>
    <col min="8968" max="8968" width="11.33203125" style="3" customWidth="1"/>
    <col min="8969" max="8969" width="14.88671875" style="3" customWidth="1"/>
    <col min="8970" max="8977" width="0.88671875" style="3" customWidth="1"/>
    <col min="8978" max="9217" width="0.88671875" style="3" hidden="1"/>
    <col min="9218" max="9218" width="6.44140625" style="3" customWidth="1"/>
    <col min="9219" max="9219" width="43.33203125" style="3" customWidth="1"/>
    <col min="9220" max="9220" width="15.109375" style="3" customWidth="1"/>
    <col min="9221" max="9221" width="12.44140625" style="3" customWidth="1"/>
    <col min="9222" max="9222" width="11.33203125" style="3" customWidth="1"/>
    <col min="9223" max="9223" width="12" style="3" customWidth="1"/>
    <col min="9224" max="9224" width="11.33203125" style="3" customWidth="1"/>
    <col min="9225" max="9225" width="14.88671875" style="3" customWidth="1"/>
    <col min="9226" max="9233" width="0.88671875" style="3" customWidth="1"/>
    <col min="9234" max="9473" width="0.88671875" style="3" hidden="1"/>
    <col min="9474" max="9474" width="6.44140625" style="3" customWidth="1"/>
    <col min="9475" max="9475" width="43.33203125" style="3" customWidth="1"/>
    <col min="9476" max="9476" width="15.109375" style="3" customWidth="1"/>
    <col min="9477" max="9477" width="12.44140625" style="3" customWidth="1"/>
    <col min="9478" max="9478" width="11.33203125" style="3" customWidth="1"/>
    <col min="9479" max="9479" width="12" style="3" customWidth="1"/>
    <col min="9480" max="9480" width="11.33203125" style="3" customWidth="1"/>
    <col min="9481" max="9481" width="14.88671875" style="3" customWidth="1"/>
    <col min="9482" max="9489" width="0.88671875" style="3" customWidth="1"/>
    <col min="9490" max="9729" width="0.88671875" style="3" hidden="1"/>
    <col min="9730" max="9730" width="6.44140625" style="3" customWidth="1"/>
    <col min="9731" max="9731" width="43.33203125" style="3" customWidth="1"/>
    <col min="9732" max="9732" width="15.109375" style="3" customWidth="1"/>
    <col min="9733" max="9733" width="12.44140625" style="3" customWidth="1"/>
    <col min="9734" max="9734" width="11.33203125" style="3" customWidth="1"/>
    <col min="9735" max="9735" width="12" style="3" customWidth="1"/>
    <col min="9736" max="9736" width="11.33203125" style="3" customWidth="1"/>
    <col min="9737" max="9737" width="14.88671875" style="3" customWidth="1"/>
    <col min="9738" max="9745" width="0.88671875" style="3" customWidth="1"/>
    <col min="9746" max="9985" width="0.88671875" style="3" hidden="1"/>
    <col min="9986" max="9986" width="6.44140625" style="3" customWidth="1"/>
    <col min="9987" max="9987" width="43.33203125" style="3" customWidth="1"/>
    <col min="9988" max="9988" width="15.109375" style="3" customWidth="1"/>
    <col min="9989" max="9989" width="12.44140625" style="3" customWidth="1"/>
    <col min="9990" max="9990" width="11.33203125" style="3" customWidth="1"/>
    <col min="9991" max="9991" width="12" style="3" customWidth="1"/>
    <col min="9992" max="9992" width="11.33203125" style="3" customWidth="1"/>
    <col min="9993" max="9993" width="14.88671875" style="3" customWidth="1"/>
    <col min="9994" max="10001" width="0.88671875" style="3" customWidth="1"/>
    <col min="10002" max="10241" width="0.88671875" style="3" hidden="1"/>
    <col min="10242" max="10242" width="6.44140625" style="3" customWidth="1"/>
    <col min="10243" max="10243" width="43.33203125" style="3" customWidth="1"/>
    <col min="10244" max="10244" width="15.109375" style="3" customWidth="1"/>
    <col min="10245" max="10245" width="12.44140625" style="3" customWidth="1"/>
    <col min="10246" max="10246" width="11.33203125" style="3" customWidth="1"/>
    <col min="10247" max="10247" width="12" style="3" customWidth="1"/>
    <col min="10248" max="10248" width="11.33203125" style="3" customWidth="1"/>
    <col min="10249" max="10249" width="14.88671875" style="3" customWidth="1"/>
    <col min="10250" max="10257" width="0.88671875" style="3" customWidth="1"/>
    <col min="10258" max="10497" width="0.88671875" style="3" hidden="1"/>
    <col min="10498" max="10498" width="6.44140625" style="3" customWidth="1"/>
    <col min="10499" max="10499" width="43.33203125" style="3" customWidth="1"/>
    <col min="10500" max="10500" width="15.109375" style="3" customWidth="1"/>
    <col min="10501" max="10501" width="12.44140625" style="3" customWidth="1"/>
    <col min="10502" max="10502" width="11.33203125" style="3" customWidth="1"/>
    <col min="10503" max="10503" width="12" style="3" customWidth="1"/>
    <col min="10504" max="10504" width="11.33203125" style="3" customWidth="1"/>
    <col min="10505" max="10505" width="14.88671875" style="3" customWidth="1"/>
    <col min="10506" max="10513" width="0.88671875" style="3" customWidth="1"/>
    <col min="10514" max="10753" width="0.88671875" style="3" hidden="1"/>
    <col min="10754" max="10754" width="6.44140625" style="3" customWidth="1"/>
    <col min="10755" max="10755" width="43.33203125" style="3" customWidth="1"/>
    <col min="10756" max="10756" width="15.109375" style="3" customWidth="1"/>
    <col min="10757" max="10757" width="12.44140625" style="3" customWidth="1"/>
    <col min="10758" max="10758" width="11.33203125" style="3" customWidth="1"/>
    <col min="10759" max="10759" width="12" style="3" customWidth="1"/>
    <col min="10760" max="10760" width="11.33203125" style="3" customWidth="1"/>
    <col min="10761" max="10761" width="14.88671875" style="3" customWidth="1"/>
    <col min="10762" max="10769" width="0.88671875" style="3" customWidth="1"/>
    <col min="10770" max="11009" width="0.88671875" style="3" hidden="1"/>
    <col min="11010" max="11010" width="6.44140625" style="3" customWidth="1"/>
    <col min="11011" max="11011" width="43.33203125" style="3" customWidth="1"/>
    <col min="11012" max="11012" width="15.109375" style="3" customWidth="1"/>
    <col min="11013" max="11013" width="12.44140625" style="3" customWidth="1"/>
    <col min="11014" max="11014" width="11.33203125" style="3" customWidth="1"/>
    <col min="11015" max="11015" width="12" style="3" customWidth="1"/>
    <col min="11016" max="11016" width="11.33203125" style="3" customWidth="1"/>
    <col min="11017" max="11017" width="14.88671875" style="3" customWidth="1"/>
    <col min="11018" max="11025" width="0.88671875" style="3" customWidth="1"/>
    <col min="11026" max="11265" width="0.88671875" style="3" hidden="1"/>
    <col min="11266" max="11266" width="6.44140625" style="3" customWidth="1"/>
    <col min="11267" max="11267" width="43.33203125" style="3" customWidth="1"/>
    <col min="11268" max="11268" width="15.109375" style="3" customWidth="1"/>
    <col min="11269" max="11269" width="12.44140625" style="3" customWidth="1"/>
    <col min="11270" max="11270" width="11.33203125" style="3" customWidth="1"/>
    <col min="11271" max="11271" width="12" style="3" customWidth="1"/>
    <col min="11272" max="11272" width="11.33203125" style="3" customWidth="1"/>
    <col min="11273" max="11273" width="14.88671875" style="3" customWidth="1"/>
    <col min="11274" max="11281" width="0.88671875" style="3" customWidth="1"/>
    <col min="11282" max="11521" width="0.88671875" style="3" hidden="1"/>
    <col min="11522" max="11522" width="6.44140625" style="3" customWidth="1"/>
    <col min="11523" max="11523" width="43.33203125" style="3" customWidth="1"/>
    <col min="11524" max="11524" width="15.109375" style="3" customWidth="1"/>
    <col min="11525" max="11525" width="12.44140625" style="3" customWidth="1"/>
    <col min="11526" max="11526" width="11.33203125" style="3" customWidth="1"/>
    <col min="11527" max="11527" width="12" style="3" customWidth="1"/>
    <col min="11528" max="11528" width="11.33203125" style="3" customWidth="1"/>
    <col min="11529" max="11529" width="14.88671875" style="3" customWidth="1"/>
    <col min="11530" max="11537" width="0.88671875" style="3" customWidth="1"/>
    <col min="11538" max="11777" width="0.88671875" style="3" hidden="1"/>
    <col min="11778" max="11778" width="6.44140625" style="3" customWidth="1"/>
    <col min="11779" max="11779" width="43.33203125" style="3" customWidth="1"/>
    <col min="11780" max="11780" width="15.109375" style="3" customWidth="1"/>
    <col min="11781" max="11781" width="12.44140625" style="3" customWidth="1"/>
    <col min="11782" max="11782" width="11.33203125" style="3" customWidth="1"/>
    <col min="11783" max="11783" width="12" style="3" customWidth="1"/>
    <col min="11784" max="11784" width="11.33203125" style="3" customWidth="1"/>
    <col min="11785" max="11785" width="14.88671875" style="3" customWidth="1"/>
    <col min="11786" max="11793" width="0.88671875" style="3" customWidth="1"/>
    <col min="11794" max="12033" width="0.88671875" style="3" hidden="1"/>
    <col min="12034" max="12034" width="6.44140625" style="3" customWidth="1"/>
    <col min="12035" max="12035" width="43.33203125" style="3" customWidth="1"/>
    <col min="12036" max="12036" width="15.109375" style="3" customWidth="1"/>
    <col min="12037" max="12037" width="12.44140625" style="3" customWidth="1"/>
    <col min="12038" max="12038" width="11.33203125" style="3" customWidth="1"/>
    <col min="12039" max="12039" width="12" style="3" customWidth="1"/>
    <col min="12040" max="12040" width="11.33203125" style="3" customWidth="1"/>
    <col min="12041" max="12041" width="14.88671875" style="3" customWidth="1"/>
    <col min="12042" max="12049" width="0.88671875" style="3" customWidth="1"/>
    <col min="12050" max="12289" width="0.88671875" style="3" hidden="1"/>
    <col min="12290" max="12290" width="6.44140625" style="3" customWidth="1"/>
    <col min="12291" max="12291" width="43.33203125" style="3" customWidth="1"/>
    <col min="12292" max="12292" width="15.109375" style="3" customWidth="1"/>
    <col min="12293" max="12293" width="12.44140625" style="3" customWidth="1"/>
    <col min="12294" max="12294" width="11.33203125" style="3" customWidth="1"/>
    <col min="12295" max="12295" width="12" style="3" customWidth="1"/>
    <col min="12296" max="12296" width="11.33203125" style="3" customWidth="1"/>
    <col min="12297" max="12297" width="14.88671875" style="3" customWidth="1"/>
    <col min="12298" max="12305" width="0.88671875" style="3" customWidth="1"/>
    <col min="12306" max="12545" width="0.88671875" style="3" hidden="1"/>
    <col min="12546" max="12546" width="6.44140625" style="3" customWidth="1"/>
    <col min="12547" max="12547" width="43.33203125" style="3" customWidth="1"/>
    <col min="12548" max="12548" width="15.109375" style="3" customWidth="1"/>
    <col min="12549" max="12549" width="12.44140625" style="3" customWidth="1"/>
    <col min="12550" max="12550" width="11.33203125" style="3" customWidth="1"/>
    <col min="12551" max="12551" width="12" style="3" customWidth="1"/>
    <col min="12552" max="12552" width="11.33203125" style="3" customWidth="1"/>
    <col min="12553" max="12553" width="14.88671875" style="3" customWidth="1"/>
    <col min="12554" max="12561" width="0.88671875" style="3" customWidth="1"/>
    <col min="12562" max="12801" width="0.88671875" style="3" hidden="1"/>
    <col min="12802" max="12802" width="6.44140625" style="3" customWidth="1"/>
    <col min="12803" max="12803" width="43.33203125" style="3" customWidth="1"/>
    <col min="12804" max="12804" width="15.109375" style="3" customWidth="1"/>
    <col min="12805" max="12805" width="12.44140625" style="3" customWidth="1"/>
    <col min="12806" max="12806" width="11.33203125" style="3" customWidth="1"/>
    <col min="12807" max="12807" width="12" style="3" customWidth="1"/>
    <col min="12808" max="12808" width="11.33203125" style="3" customWidth="1"/>
    <col min="12809" max="12809" width="14.88671875" style="3" customWidth="1"/>
    <col min="12810" max="12817" width="0.88671875" style="3" customWidth="1"/>
    <col min="12818" max="13057" width="0.88671875" style="3" hidden="1"/>
    <col min="13058" max="13058" width="6.44140625" style="3" customWidth="1"/>
    <col min="13059" max="13059" width="43.33203125" style="3" customWidth="1"/>
    <col min="13060" max="13060" width="15.109375" style="3" customWidth="1"/>
    <col min="13061" max="13061" width="12.44140625" style="3" customWidth="1"/>
    <col min="13062" max="13062" width="11.33203125" style="3" customWidth="1"/>
    <col min="13063" max="13063" width="12" style="3" customWidth="1"/>
    <col min="13064" max="13064" width="11.33203125" style="3" customWidth="1"/>
    <col min="13065" max="13065" width="14.88671875" style="3" customWidth="1"/>
    <col min="13066" max="13073" width="0.88671875" style="3" customWidth="1"/>
    <col min="13074" max="13313" width="0.88671875" style="3" hidden="1"/>
    <col min="13314" max="13314" width="6.44140625" style="3" customWidth="1"/>
    <col min="13315" max="13315" width="43.33203125" style="3" customWidth="1"/>
    <col min="13316" max="13316" width="15.109375" style="3" customWidth="1"/>
    <col min="13317" max="13317" width="12.44140625" style="3" customWidth="1"/>
    <col min="13318" max="13318" width="11.33203125" style="3" customWidth="1"/>
    <col min="13319" max="13319" width="12" style="3" customWidth="1"/>
    <col min="13320" max="13320" width="11.33203125" style="3" customWidth="1"/>
    <col min="13321" max="13321" width="14.88671875" style="3" customWidth="1"/>
    <col min="13322" max="13329" width="0.88671875" style="3" customWidth="1"/>
    <col min="13330" max="13569" width="0.88671875" style="3" hidden="1"/>
    <col min="13570" max="13570" width="6.44140625" style="3" customWidth="1"/>
    <col min="13571" max="13571" width="43.33203125" style="3" customWidth="1"/>
    <col min="13572" max="13572" width="15.109375" style="3" customWidth="1"/>
    <col min="13573" max="13573" width="12.44140625" style="3" customWidth="1"/>
    <col min="13574" max="13574" width="11.33203125" style="3" customWidth="1"/>
    <col min="13575" max="13575" width="12" style="3" customWidth="1"/>
    <col min="13576" max="13576" width="11.33203125" style="3" customWidth="1"/>
    <col min="13577" max="13577" width="14.88671875" style="3" customWidth="1"/>
    <col min="13578" max="13585" width="0.88671875" style="3" customWidth="1"/>
    <col min="13586" max="13825" width="0.88671875" style="3" hidden="1"/>
    <col min="13826" max="13826" width="6.44140625" style="3" customWidth="1"/>
    <col min="13827" max="13827" width="43.33203125" style="3" customWidth="1"/>
    <col min="13828" max="13828" width="15.109375" style="3" customWidth="1"/>
    <col min="13829" max="13829" width="12.44140625" style="3" customWidth="1"/>
    <col min="13830" max="13830" width="11.33203125" style="3" customWidth="1"/>
    <col min="13831" max="13831" width="12" style="3" customWidth="1"/>
    <col min="13832" max="13832" width="11.33203125" style="3" customWidth="1"/>
    <col min="13833" max="13833" width="14.88671875" style="3" customWidth="1"/>
    <col min="13834" max="13841" width="0.88671875" style="3" customWidth="1"/>
    <col min="13842" max="14081" width="0.88671875" style="3" hidden="1"/>
    <col min="14082" max="14082" width="6.44140625" style="3" customWidth="1"/>
    <col min="14083" max="14083" width="43.33203125" style="3" customWidth="1"/>
    <col min="14084" max="14084" width="15.109375" style="3" customWidth="1"/>
    <col min="14085" max="14085" width="12.44140625" style="3" customWidth="1"/>
    <col min="14086" max="14086" width="11.33203125" style="3" customWidth="1"/>
    <col min="14087" max="14087" width="12" style="3" customWidth="1"/>
    <col min="14088" max="14088" width="11.33203125" style="3" customWidth="1"/>
    <col min="14089" max="14089" width="14.88671875" style="3" customWidth="1"/>
    <col min="14090" max="14097" width="0.88671875" style="3" customWidth="1"/>
    <col min="14098" max="14337" width="0.88671875" style="3" hidden="1"/>
    <col min="14338" max="14338" width="6.44140625" style="3" customWidth="1"/>
    <col min="14339" max="14339" width="43.33203125" style="3" customWidth="1"/>
    <col min="14340" max="14340" width="15.109375" style="3" customWidth="1"/>
    <col min="14341" max="14341" width="12.44140625" style="3" customWidth="1"/>
    <col min="14342" max="14342" width="11.33203125" style="3" customWidth="1"/>
    <col min="14343" max="14343" width="12" style="3" customWidth="1"/>
    <col min="14344" max="14344" width="11.33203125" style="3" customWidth="1"/>
    <col min="14345" max="14345" width="14.88671875" style="3" customWidth="1"/>
    <col min="14346" max="14353" width="0.88671875" style="3" customWidth="1"/>
    <col min="14354" max="14593" width="0.88671875" style="3" hidden="1"/>
    <col min="14594" max="14594" width="6.44140625" style="3" customWidth="1"/>
    <col min="14595" max="14595" width="43.33203125" style="3" customWidth="1"/>
    <col min="14596" max="14596" width="15.109375" style="3" customWidth="1"/>
    <col min="14597" max="14597" width="12.44140625" style="3" customWidth="1"/>
    <col min="14598" max="14598" width="11.33203125" style="3" customWidth="1"/>
    <col min="14599" max="14599" width="12" style="3" customWidth="1"/>
    <col min="14600" max="14600" width="11.33203125" style="3" customWidth="1"/>
    <col min="14601" max="14601" width="14.88671875" style="3" customWidth="1"/>
    <col min="14602" max="14609" width="0.88671875" style="3" customWidth="1"/>
    <col min="14610" max="14849" width="0.88671875" style="3" hidden="1"/>
    <col min="14850" max="14850" width="6.44140625" style="3" customWidth="1"/>
    <col min="14851" max="14851" width="43.33203125" style="3" customWidth="1"/>
    <col min="14852" max="14852" width="15.109375" style="3" customWidth="1"/>
    <col min="14853" max="14853" width="12.44140625" style="3" customWidth="1"/>
    <col min="14854" max="14854" width="11.33203125" style="3" customWidth="1"/>
    <col min="14855" max="14855" width="12" style="3" customWidth="1"/>
    <col min="14856" max="14856" width="11.33203125" style="3" customWidth="1"/>
    <col min="14857" max="14857" width="14.88671875" style="3" customWidth="1"/>
    <col min="14858" max="14865" width="0.88671875" style="3" customWidth="1"/>
    <col min="14866" max="15105" width="0.88671875" style="3" hidden="1"/>
    <col min="15106" max="15106" width="6.44140625" style="3" customWidth="1"/>
    <col min="15107" max="15107" width="43.33203125" style="3" customWidth="1"/>
    <col min="15108" max="15108" width="15.109375" style="3" customWidth="1"/>
    <col min="15109" max="15109" width="12.44140625" style="3" customWidth="1"/>
    <col min="15110" max="15110" width="11.33203125" style="3" customWidth="1"/>
    <col min="15111" max="15111" width="12" style="3" customWidth="1"/>
    <col min="15112" max="15112" width="11.33203125" style="3" customWidth="1"/>
    <col min="15113" max="15113" width="14.88671875" style="3" customWidth="1"/>
    <col min="15114" max="15121" width="0.88671875" style="3" customWidth="1"/>
    <col min="15122" max="15361" width="0.88671875" style="3" hidden="1"/>
    <col min="15362" max="15362" width="6.44140625" style="3" customWidth="1"/>
    <col min="15363" max="15363" width="43.33203125" style="3" customWidth="1"/>
    <col min="15364" max="15364" width="15.109375" style="3" customWidth="1"/>
    <col min="15365" max="15365" width="12.44140625" style="3" customWidth="1"/>
    <col min="15366" max="15366" width="11.33203125" style="3" customWidth="1"/>
    <col min="15367" max="15367" width="12" style="3" customWidth="1"/>
    <col min="15368" max="15368" width="11.33203125" style="3" customWidth="1"/>
    <col min="15369" max="15369" width="14.88671875" style="3" customWidth="1"/>
    <col min="15370" max="15377" width="0.88671875" style="3" customWidth="1"/>
    <col min="15378" max="15617" width="0.88671875" style="3" hidden="1"/>
    <col min="15618" max="15618" width="6.44140625" style="3" customWidth="1"/>
    <col min="15619" max="15619" width="43.33203125" style="3" customWidth="1"/>
    <col min="15620" max="15620" width="15.109375" style="3" customWidth="1"/>
    <col min="15621" max="15621" width="12.44140625" style="3" customWidth="1"/>
    <col min="15622" max="15622" width="11.33203125" style="3" customWidth="1"/>
    <col min="15623" max="15623" width="12" style="3" customWidth="1"/>
    <col min="15624" max="15624" width="11.33203125" style="3" customWidth="1"/>
    <col min="15625" max="15625" width="14.88671875" style="3" customWidth="1"/>
    <col min="15626" max="15633" width="0.88671875" style="3" customWidth="1"/>
    <col min="15634" max="15873" width="0.88671875" style="3" hidden="1"/>
    <col min="15874" max="15874" width="6.44140625" style="3" customWidth="1"/>
    <col min="15875" max="15875" width="43.33203125" style="3" customWidth="1"/>
    <col min="15876" max="15876" width="15.109375" style="3" customWidth="1"/>
    <col min="15877" max="15877" width="12.44140625" style="3" customWidth="1"/>
    <col min="15878" max="15878" width="11.33203125" style="3" customWidth="1"/>
    <col min="15879" max="15879" width="12" style="3" customWidth="1"/>
    <col min="15880" max="15880" width="11.33203125" style="3" customWidth="1"/>
    <col min="15881" max="15881" width="14.88671875" style="3" customWidth="1"/>
    <col min="15882" max="15889" width="0.88671875" style="3" customWidth="1"/>
    <col min="15890" max="16129" width="0.88671875" style="3" hidden="1"/>
    <col min="16130" max="16130" width="6.44140625" style="3" customWidth="1"/>
    <col min="16131" max="16131" width="43.33203125" style="3" customWidth="1"/>
    <col min="16132" max="16132" width="15.109375" style="3" customWidth="1"/>
    <col min="16133" max="16133" width="12.44140625" style="3" customWidth="1"/>
    <col min="16134" max="16134" width="11.33203125" style="3" customWidth="1"/>
    <col min="16135" max="16135" width="12" style="3" customWidth="1"/>
    <col min="16136" max="16136" width="11.33203125" style="3" customWidth="1"/>
    <col min="16137" max="16137" width="14.88671875" style="3" customWidth="1"/>
    <col min="16138" max="16145" width="0.88671875" style="3" customWidth="1"/>
    <col min="16146" max="16384" width="0.88671875" style="3" hidden="1"/>
  </cols>
  <sheetData>
    <row r="1" spans="1:9" ht="12" customHeight="1">
      <c r="H1" s="2" t="s">
        <v>395</v>
      </c>
    </row>
    <row r="2" spans="1:9" ht="12" customHeight="1">
      <c r="H2" s="2" t="s">
        <v>1</v>
      </c>
    </row>
    <row r="3" spans="1:9" ht="12" customHeight="1">
      <c r="H3" s="2" t="s">
        <v>2</v>
      </c>
    </row>
    <row r="4" spans="1:9" ht="12" customHeight="1">
      <c r="H4" s="2" t="s">
        <v>3</v>
      </c>
    </row>
    <row r="5" spans="1:9" ht="15" customHeight="1"/>
    <row r="6" spans="1:9" ht="15" customHeight="1">
      <c r="A6" s="335" t="s">
        <v>201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>
      <c r="A8" s="342" t="s">
        <v>234</v>
      </c>
      <c r="B8" s="343" t="s">
        <v>6</v>
      </c>
      <c r="C8" s="342" t="s">
        <v>259</v>
      </c>
      <c r="D8" s="342">
        <v>2014</v>
      </c>
      <c r="E8" s="343"/>
      <c r="F8" s="342">
        <v>2015</v>
      </c>
      <c r="G8" s="342"/>
      <c r="H8" s="342">
        <v>2016</v>
      </c>
      <c r="I8" s="342"/>
    </row>
    <row r="9" spans="1:9" ht="27.6">
      <c r="A9" s="343"/>
      <c r="B9" s="343"/>
      <c r="C9" s="342"/>
      <c r="D9" s="233" t="s">
        <v>8</v>
      </c>
      <c r="E9" s="233" t="s">
        <v>9</v>
      </c>
      <c r="F9" s="233" t="s">
        <v>8</v>
      </c>
      <c r="G9" s="232" t="s">
        <v>10</v>
      </c>
      <c r="H9" s="232" t="s">
        <v>545</v>
      </c>
      <c r="I9" s="232" t="s">
        <v>546</v>
      </c>
    </row>
    <row r="10" spans="1:9" ht="15" customHeight="1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</row>
    <row r="11" spans="1:9" s="10" customFormat="1" ht="27.6">
      <c r="A11" s="52">
        <v>1</v>
      </c>
      <c r="B11" s="11" t="s">
        <v>396</v>
      </c>
      <c r="C11" s="52"/>
      <c r="D11" s="36"/>
      <c r="E11" s="36"/>
      <c r="F11" s="36"/>
      <c r="G11" s="36"/>
      <c r="H11" s="57"/>
      <c r="I11" s="36"/>
    </row>
    <row r="12" spans="1:9">
      <c r="A12" s="50" t="s">
        <v>12</v>
      </c>
      <c r="B12" s="8" t="s">
        <v>397</v>
      </c>
      <c r="C12" s="50" t="s">
        <v>139</v>
      </c>
      <c r="D12" s="35"/>
      <c r="E12" s="35"/>
      <c r="F12" s="35"/>
      <c r="G12" s="35"/>
      <c r="H12" s="60"/>
      <c r="I12" s="35"/>
    </row>
    <row r="13" spans="1:9">
      <c r="A13" s="50" t="s">
        <v>21</v>
      </c>
      <c r="B13" s="8" t="s">
        <v>398</v>
      </c>
      <c r="C13" s="50" t="s">
        <v>139</v>
      </c>
      <c r="D13" s="35"/>
      <c r="E13" s="35"/>
      <c r="F13" s="35"/>
      <c r="G13" s="35"/>
      <c r="H13" s="60"/>
      <c r="I13" s="35"/>
    </row>
    <row r="14" spans="1:9">
      <c r="A14" s="50" t="s">
        <v>23</v>
      </c>
      <c r="B14" s="8" t="s">
        <v>399</v>
      </c>
      <c r="C14" s="50" t="s">
        <v>139</v>
      </c>
      <c r="D14" s="35"/>
      <c r="E14" s="35"/>
      <c r="F14" s="35"/>
      <c r="G14" s="35"/>
      <c r="H14" s="60"/>
      <c r="I14" s="35"/>
    </row>
    <row r="15" spans="1:9">
      <c r="A15" s="50" t="s">
        <v>25</v>
      </c>
      <c r="B15" s="8" t="s">
        <v>400</v>
      </c>
      <c r="C15" s="50" t="s">
        <v>139</v>
      </c>
      <c r="D15" s="35"/>
      <c r="E15" s="35"/>
      <c r="F15" s="35"/>
      <c r="G15" s="35"/>
      <c r="H15" s="60"/>
      <c r="I15" s="35"/>
    </row>
    <row r="16" spans="1:9">
      <c r="A16" s="50" t="s">
        <v>135</v>
      </c>
      <c r="B16" s="8" t="s">
        <v>401</v>
      </c>
      <c r="C16" s="50" t="s">
        <v>139</v>
      </c>
      <c r="D16" s="35"/>
      <c r="E16" s="35"/>
      <c r="F16" s="35"/>
      <c r="G16" s="35"/>
      <c r="H16" s="60"/>
      <c r="I16" s="35"/>
    </row>
    <row r="17" spans="1:9" s="10" customFormat="1">
      <c r="A17" s="52">
        <v>2</v>
      </c>
      <c r="B17" s="11" t="s">
        <v>402</v>
      </c>
      <c r="C17" s="52"/>
      <c r="D17" s="36"/>
      <c r="E17" s="36"/>
      <c r="F17" s="36"/>
      <c r="G17" s="36"/>
      <c r="H17" s="57"/>
      <c r="I17" s="36"/>
    </row>
    <row r="18" spans="1:9">
      <c r="A18" s="50" t="s">
        <v>28</v>
      </c>
      <c r="B18" s="8" t="s">
        <v>397</v>
      </c>
      <c r="C18" s="50" t="s">
        <v>139</v>
      </c>
      <c r="D18" s="35"/>
      <c r="E18" s="35"/>
      <c r="F18" s="35"/>
      <c r="G18" s="35"/>
      <c r="H18" s="60"/>
      <c r="I18" s="35"/>
    </row>
    <row r="19" spans="1:9">
      <c r="A19" s="50" t="s">
        <v>30</v>
      </c>
      <c r="B19" s="8" t="s">
        <v>398</v>
      </c>
      <c r="C19" s="50" t="s">
        <v>139</v>
      </c>
      <c r="D19" s="35"/>
      <c r="E19" s="35"/>
      <c r="F19" s="35"/>
      <c r="G19" s="35"/>
      <c r="H19" s="60"/>
      <c r="I19" s="35"/>
    </row>
    <row r="20" spans="1:9">
      <c r="A20" s="50" t="s">
        <v>32</v>
      </c>
      <c r="B20" s="8" t="s">
        <v>399</v>
      </c>
      <c r="C20" s="50" t="s">
        <v>139</v>
      </c>
      <c r="D20" s="35"/>
      <c r="E20" s="35"/>
      <c r="F20" s="35"/>
      <c r="G20" s="35"/>
      <c r="H20" s="60"/>
      <c r="I20" s="35"/>
    </row>
    <row r="21" spans="1:9">
      <c r="A21" s="50" t="s">
        <v>350</v>
      </c>
      <c r="B21" s="8" t="s">
        <v>400</v>
      </c>
      <c r="C21" s="50" t="s">
        <v>139</v>
      </c>
      <c r="D21" s="35"/>
      <c r="E21" s="35"/>
      <c r="F21" s="35"/>
      <c r="G21" s="35"/>
      <c r="H21" s="60"/>
      <c r="I21" s="35"/>
    </row>
    <row r="22" spans="1:9">
      <c r="A22" s="50" t="s">
        <v>352</v>
      </c>
      <c r="B22" s="8" t="s">
        <v>401</v>
      </c>
      <c r="C22" s="50" t="s">
        <v>139</v>
      </c>
      <c r="D22" s="35"/>
      <c r="E22" s="35"/>
      <c r="F22" s="35"/>
      <c r="G22" s="35"/>
      <c r="H22" s="60"/>
      <c r="I22" s="35"/>
    </row>
    <row r="23" spans="1:9" s="10" customFormat="1">
      <c r="A23" s="52">
        <v>3</v>
      </c>
      <c r="B23" s="11" t="s">
        <v>403</v>
      </c>
      <c r="C23" s="52"/>
      <c r="D23" s="36"/>
      <c r="E23" s="36"/>
      <c r="F23" s="36"/>
      <c r="G23" s="36"/>
      <c r="H23" s="57"/>
      <c r="I23" s="36"/>
    </row>
    <row r="24" spans="1:9">
      <c r="A24" s="50" t="s">
        <v>35</v>
      </c>
      <c r="B24" s="8" t="s">
        <v>397</v>
      </c>
      <c r="C24" s="50" t="s">
        <v>139</v>
      </c>
      <c r="D24" s="35"/>
      <c r="E24" s="35"/>
      <c r="F24" s="35"/>
      <c r="G24" s="35"/>
      <c r="H24" s="60"/>
      <c r="I24" s="35"/>
    </row>
    <row r="25" spans="1:9">
      <c r="A25" s="50" t="s">
        <v>43</v>
      </c>
      <c r="B25" s="8" t="s">
        <v>398</v>
      </c>
      <c r="C25" s="50" t="s">
        <v>139</v>
      </c>
      <c r="D25" s="35"/>
      <c r="E25" s="35"/>
      <c r="F25" s="35"/>
      <c r="G25" s="35"/>
      <c r="H25" s="60"/>
      <c r="I25" s="35"/>
    </row>
    <row r="26" spans="1:9">
      <c r="A26" s="50" t="s">
        <v>45</v>
      </c>
      <c r="B26" s="8" t="s">
        <v>399</v>
      </c>
      <c r="C26" s="50" t="s">
        <v>139</v>
      </c>
      <c r="D26" s="35"/>
      <c r="E26" s="35"/>
      <c r="F26" s="35"/>
      <c r="G26" s="35"/>
      <c r="H26" s="60"/>
      <c r="I26" s="35"/>
    </row>
    <row r="27" spans="1:9">
      <c r="A27" s="50" t="s">
        <v>47</v>
      </c>
      <c r="B27" s="8" t="s">
        <v>400</v>
      </c>
      <c r="C27" s="50" t="s">
        <v>139</v>
      </c>
      <c r="D27" s="35"/>
      <c r="E27" s="35"/>
      <c r="F27" s="35"/>
      <c r="G27" s="35"/>
      <c r="H27" s="60"/>
      <c r="I27" s="35"/>
    </row>
    <row r="28" spans="1:9">
      <c r="A28" s="50" t="s">
        <v>49</v>
      </c>
      <c r="B28" s="8" t="s">
        <v>401</v>
      </c>
      <c r="C28" s="50" t="s">
        <v>139</v>
      </c>
      <c r="D28" s="35"/>
      <c r="E28" s="35"/>
      <c r="F28" s="35"/>
      <c r="G28" s="35"/>
      <c r="H28" s="60"/>
      <c r="I28" s="35"/>
    </row>
    <row r="29" spans="1:9" s="10" customFormat="1" ht="27.6">
      <c r="A29" s="52">
        <v>4</v>
      </c>
      <c r="B29" s="11" t="s">
        <v>404</v>
      </c>
      <c r="C29" s="52"/>
      <c r="D29" s="36"/>
      <c r="E29" s="36"/>
      <c r="F29" s="36"/>
      <c r="G29" s="36"/>
      <c r="H29" s="57"/>
      <c r="I29" s="36"/>
    </row>
    <row r="30" spans="1:9">
      <c r="A30" s="50" t="s">
        <v>52</v>
      </c>
      <c r="B30" s="8" t="s">
        <v>397</v>
      </c>
      <c r="C30" s="50" t="s">
        <v>139</v>
      </c>
      <c r="D30" s="35"/>
      <c r="E30" s="35"/>
      <c r="F30" s="35"/>
      <c r="G30" s="35"/>
      <c r="H30" s="60"/>
      <c r="I30" s="35"/>
    </row>
    <row r="31" spans="1:9">
      <c r="A31" s="50" t="s">
        <v>54</v>
      </c>
      <c r="B31" s="8" t="s">
        <v>398</v>
      </c>
      <c r="C31" s="50" t="s">
        <v>139</v>
      </c>
      <c r="D31" s="35"/>
      <c r="E31" s="35"/>
      <c r="F31" s="35"/>
      <c r="G31" s="35"/>
      <c r="H31" s="60"/>
      <c r="I31" s="35"/>
    </row>
    <row r="32" spans="1:9">
      <c r="A32" s="50" t="s">
        <v>55</v>
      </c>
      <c r="B32" s="8" t="s">
        <v>399</v>
      </c>
      <c r="C32" s="50" t="s">
        <v>139</v>
      </c>
      <c r="D32" s="35"/>
      <c r="E32" s="35"/>
      <c r="F32" s="35"/>
      <c r="G32" s="35"/>
      <c r="H32" s="60"/>
      <c r="I32" s="35"/>
    </row>
    <row r="33" spans="1:9">
      <c r="A33" s="50" t="s">
        <v>56</v>
      </c>
      <c r="B33" s="8" t="s">
        <v>400</v>
      </c>
      <c r="C33" s="50" t="s">
        <v>139</v>
      </c>
      <c r="D33" s="35"/>
      <c r="E33" s="35"/>
      <c r="F33" s="35"/>
      <c r="G33" s="35"/>
      <c r="H33" s="60"/>
      <c r="I33" s="35"/>
    </row>
    <row r="34" spans="1:9">
      <c r="A34" s="50" t="s">
        <v>405</v>
      </c>
      <c r="B34" s="8" t="s">
        <v>401</v>
      </c>
      <c r="C34" s="50" t="s">
        <v>139</v>
      </c>
      <c r="D34" s="35"/>
      <c r="E34" s="35"/>
      <c r="F34" s="35"/>
      <c r="G34" s="35"/>
      <c r="H34" s="60"/>
      <c r="I34" s="35"/>
    </row>
    <row r="35" spans="1:9" s="10" customFormat="1">
      <c r="A35" s="52">
        <v>5</v>
      </c>
      <c r="B35" s="11" t="s">
        <v>406</v>
      </c>
      <c r="C35" s="52"/>
      <c r="D35" s="36"/>
      <c r="E35" s="36"/>
      <c r="F35" s="36"/>
      <c r="G35" s="36"/>
      <c r="H35" s="57"/>
      <c r="I35" s="36"/>
    </row>
    <row r="36" spans="1:9">
      <c r="A36" s="50" t="s">
        <v>58</v>
      </c>
      <c r="B36" s="8" t="s">
        <v>397</v>
      </c>
      <c r="C36" s="50" t="s">
        <v>139</v>
      </c>
      <c r="D36" s="35"/>
      <c r="E36" s="35"/>
      <c r="F36" s="35"/>
      <c r="G36" s="35"/>
      <c r="H36" s="60"/>
      <c r="I36" s="35"/>
    </row>
    <row r="37" spans="1:9">
      <c r="A37" s="50" t="s">
        <v>59</v>
      </c>
      <c r="B37" s="8" t="s">
        <v>398</v>
      </c>
      <c r="C37" s="50" t="s">
        <v>139</v>
      </c>
      <c r="D37" s="35"/>
      <c r="E37" s="35"/>
      <c r="F37" s="35"/>
      <c r="G37" s="35"/>
      <c r="H37" s="60"/>
      <c r="I37" s="35"/>
    </row>
    <row r="38" spans="1:9">
      <c r="A38" s="50" t="s">
        <v>60</v>
      </c>
      <c r="B38" s="8" t="s">
        <v>399</v>
      </c>
      <c r="C38" s="50" t="s">
        <v>139</v>
      </c>
      <c r="D38" s="35"/>
      <c r="E38" s="35"/>
      <c r="F38" s="35"/>
      <c r="G38" s="35"/>
      <c r="H38" s="60"/>
      <c r="I38" s="35"/>
    </row>
    <row r="39" spans="1:9">
      <c r="A39" s="50" t="s">
        <v>61</v>
      </c>
      <c r="B39" s="8" t="s">
        <v>400</v>
      </c>
      <c r="C39" s="50" t="s">
        <v>139</v>
      </c>
      <c r="D39" s="35"/>
      <c r="E39" s="35"/>
      <c r="F39" s="35"/>
      <c r="G39" s="35"/>
      <c r="H39" s="60"/>
      <c r="I39" s="35"/>
    </row>
    <row r="40" spans="1:9">
      <c r="A40" s="50" t="s">
        <v>407</v>
      </c>
      <c r="B40" s="8" t="s">
        <v>401</v>
      </c>
      <c r="C40" s="50" t="s">
        <v>139</v>
      </c>
      <c r="D40" s="35"/>
      <c r="E40" s="35"/>
      <c r="F40" s="35"/>
      <c r="G40" s="35"/>
      <c r="H40" s="60"/>
      <c r="I40" s="35"/>
    </row>
    <row r="41" spans="1:9" s="10" customFormat="1" ht="27.6">
      <c r="A41" s="52">
        <v>6</v>
      </c>
      <c r="B41" s="11" t="s">
        <v>408</v>
      </c>
      <c r="C41" s="52"/>
      <c r="D41" s="36"/>
      <c r="E41" s="36"/>
      <c r="F41" s="36"/>
      <c r="G41" s="36"/>
      <c r="H41" s="57"/>
      <c r="I41" s="36"/>
    </row>
    <row r="42" spans="1:9">
      <c r="A42" s="50" t="s">
        <v>63</v>
      </c>
      <c r="B42" s="8" t="s">
        <v>397</v>
      </c>
      <c r="C42" s="50" t="s">
        <v>125</v>
      </c>
      <c r="D42" s="41"/>
      <c r="E42" s="41"/>
      <c r="F42" s="41"/>
      <c r="G42" s="41"/>
      <c r="H42" s="41"/>
      <c r="I42" s="41"/>
    </row>
    <row r="43" spans="1:9">
      <c r="A43" s="50" t="s">
        <v>69</v>
      </c>
      <c r="B43" s="8" t="s">
        <v>398</v>
      </c>
      <c r="C43" s="50" t="s">
        <v>125</v>
      </c>
      <c r="D43" s="41"/>
      <c r="E43" s="41"/>
      <c r="F43" s="41"/>
      <c r="G43" s="41"/>
      <c r="H43" s="41"/>
      <c r="I43" s="41"/>
    </row>
    <row r="44" spans="1:9">
      <c r="A44" s="50" t="s">
        <v>71</v>
      </c>
      <c r="B44" s="8" t="s">
        <v>399</v>
      </c>
      <c r="C44" s="50" t="s">
        <v>125</v>
      </c>
      <c r="D44" s="41"/>
      <c r="E44" s="41"/>
      <c r="F44" s="41"/>
      <c r="G44" s="41"/>
      <c r="H44" s="41"/>
      <c r="I44" s="41"/>
    </row>
    <row r="45" spans="1:9">
      <c r="A45" s="50" t="s">
        <v>75</v>
      </c>
      <c r="B45" s="8" t="s">
        <v>400</v>
      </c>
      <c r="C45" s="50" t="s">
        <v>125</v>
      </c>
      <c r="D45" s="41"/>
      <c r="E45" s="41"/>
      <c r="F45" s="41"/>
      <c r="G45" s="41"/>
      <c r="H45" s="41"/>
      <c r="I45" s="41"/>
    </row>
    <row r="46" spans="1:9">
      <c r="A46" s="50" t="s">
        <v>409</v>
      </c>
      <c r="B46" s="8" t="s">
        <v>401</v>
      </c>
      <c r="C46" s="50" t="s">
        <v>125</v>
      </c>
      <c r="D46" s="41"/>
      <c r="E46" s="41"/>
      <c r="F46" s="41"/>
      <c r="G46" s="41"/>
      <c r="H46" s="41"/>
      <c r="I46" s="41"/>
    </row>
    <row r="47" spans="1:9" s="10" customFormat="1">
      <c r="A47" s="52">
        <v>7</v>
      </c>
      <c r="B47" s="11" t="s">
        <v>410</v>
      </c>
      <c r="C47" s="52"/>
      <c r="D47" s="36"/>
      <c r="E47" s="36"/>
      <c r="F47" s="36"/>
      <c r="G47" s="36"/>
      <c r="H47" s="57"/>
      <c r="I47" s="36"/>
    </row>
    <row r="48" spans="1:9">
      <c r="A48" s="50" t="s">
        <v>88</v>
      </c>
      <c r="B48" s="8" t="s">
        <v>397</v>
      </c>
      <c r="C48" s="50" t="s">
        <v>139</v>
      </c>
      <c r="D48" s="35"/>
      <c r="E48" s="35"/>
      <c r="F48" s="35"/>
      <c r="G48" s="35"/>
      <c r="H48" s="60"/>
      <c r="I48" s="35"/>
    </row>
    <row r="49" spans="1:9">
      <c r="A49" s="50" t="s">
        <v>90</v>
      </c>
      <c r="B49" s="8" t="s">
        <v>398</v>
      </c>
      <c r="C49" s="50" t="s">
        <v>139</v>
      </c>
      <c r="D49" s="35"/>
      <c r="E49" s="35"/>
      <c r="F49" s="35"/>
      <c r="G49" s="35"/>
      <c r="H49" s="60"/>
      <c r="I49" s="35"/>
    </row>
    <row r="50" spans="1:9">
      <c r="A50" s="50" t="s">
        <v>92</v>
      </c>
      <c r="B50" s="8" t="s">
        <v>399</v>
      </c>
      <c r="C50" s="50" t="s">
        <v>139</v>
      </c>
      <c r="D50" s="35"/>
      <c r="E50" s="35"/>
      <c r="F50" s="35"/>
      <c r="G50" s="35"/>
      <c r="H50" s="60"/>
      <c r="I50" s="35"/>
    </row>
    <row r="51" spans="1:9">
      <c r="A51" s="50" t="s">
        <v>211</v>
      </c>
      <c r="B51" s="8" t="s">
        <v>400</v>
      </c>
      <c r="C51" s="50" t="s">
        <v>139</v>
      </c>
      <c r="D51" s="35"/>
      <c r="E51" s="35"/>
      <c r="F51" s="35"/>
      <c r="G51" s="35"/>
      <c r="H51" s="60"/>
      <c r="I51" s="35"/>
    </row>
    <row r="52" spans="1:9">
      <c r="A52" s="50" t="s">
        <v>213</v>
      </c>
      <c r="B52" s="8" t="s">
        <v>401</v>
      </c>
      <c r="C52" s="50" t="s">
        <v>139</v>
      </c>
      <c r="D52" s="35"/>
      <c r="E52" s="35"/>
      <c r="F52" s="35"/>
      <c r="G52" s="35"/>
      <c r="H52" s="60"/>
      <c r="I52" s="35"/>
    </row>
    <row r="53" spans="1:9" s="10" customFormat="1">
      <c r="A53" s="52">
        <v>8</v>
      </c>
      <c r="B53" s="11" t="s">
        <v>411</v>
      </c>
      <c r="C53" s="52"/>
      <c r="D53" s="36"/>
      <c r="E53" s="36"/>
      <c r="F53" s="36"/>
      <c r="G53" s="36"/>
      <c r="H53" s="57"/>
      <c r="I53" s="36"/>
    </row>
    <row r="54" spans="1:9">
      <c r="A54" s="50" t="s">
        <v>99</v>
      </c>
      <c r="B54" s="8" t="s">
        <v>397</v>
      </c>
      <c r="C54" s="50" t="s">
        <v>139</v>
      </c>
      <c r="D54" s="35"/>
      <c r="E54" s="35"/>
      <c r="F54" s="35"/>
      <c r="G54" s="35"/>
      <c r="H54" s="60"/>
      <c r="I54" s="35"/>
    </row>
    <row r="55" spans="1:9">
      <c r="A55" s="50" t="s">
        <v>221</v>
      </c>
      <c r="B55" s="8" t="s">
        <v>398</v>
      </c>
      <c r="C55" s="50" t="s">
        <v>139</v>
      </c>
      <c r="D55" s="35"/>
      <c r="E55" s="35"/>
      <c r="F55" s="35"/>
      <c r="G55" s="35"/>
      <c r="H55" s="60"/>
      <c r="I55" s="35"/>
    </row>
    <row r="56" spans="1:9">
      <c r="A56" s="50" t="s">
        <v>223</v>
      </c>
      <c r="B56" s="8" t="s">
        <v>399</v>
      </c>
      <c r="C56" s="50" t="s">
        <v>139</v>
      </c>
      <c r="D56" s="35"/>
      <c r="E56" s="35"/>
      <c r="F56" s="35"/>
      <c r="G56" s="35"/>
      <c r="H56" s="60"/>
      <c r="I56" s="35"/>
    </row>
    <row r="57" spans="1:9">
      <c r="A57" s="50" t="s">
        <v>110</v>
      </c>
      <c r="B57" s="8" t="s">
        <v>400</v>
      </c>
      <c r="C57" s="50" t="s">
        <v>139</v>
      </c>
      <c r="D57" s="35"/>
      <c r="E57" s="35"/>
      <c r="F57" s="35"/>
      <c r="G57" s="35"/>
      <c r="H57" s="60"/>
      <c r="I57" s="35"/>
    </row>
    <row r="58" spans="1:9">
      <c r="A58" s="50" t="s">
        <v>112</v>
      </c>
      <c r="B58" s="8" t="s">
        <v>401</v>
      </c>
      <c r="C58" s="50" t="s">
        <v>139</v>
      </c>
      <c r="D58" s="35"/>
      <c r="E58" s="35"/>
      <c r="F58" s="35"/>
      <c r="G58" s="35"/>
      <c r="H58" s="60"/>
      <c r="I58" s="35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VZ34"/>
  <sheetViews>
    <sheetView view="pageBreakPreview" workbookViewId="0">
      <selection activeCell="IY31" sqref="IY31"/>
    </sheetView>
  </sheetViews>
  <sheetFormatPr defaultColWidth="0" defaultRowHeight="13.8"/>
  <cols>
    <col min="1" max="1" width="6.5546875" style="3" customWidth="1"/>
    <col min="2" max="2" width="40" style="3" customWidth="1"/>
    <col min="3" max="3" width="11.109375" style="3" customWidth="1"/>
    <col min="4" max="5" width="10.109375" style="3" customWidth="1"/>
    <col min="6" max="6" width="11.33203125" style="3" customWidth="1"/>
    <col min="7" max="7" width="11.109375" style="3" customWidth="1"/>
    <col min="8" max="8" width="12.6640625" style="3" customWidth="1"/>
    <col min="9" max="9" width="11.6640625" style="3" customWidth="1"/>
    <col min="10" max="17" width="0.88671875" style="3" customWidth="1"/>
    <col min="18" max="18" width="0.6640625" style="3" customWidth="1"/>
    <col min="19" max="257" width="0.88671875" style="3" hidden="1"/>
    <col min="258" max="258" width="7.33203125" style="3" customWidth="1"/>
    <col min="259" max="259" width="40" style="3" customWidth="1"/>
    <col min="260" max="260" width="12.44140625" style="3" customWidth="1"/>
    <col min="261" max="262" width="10.109375" style="3" customWidth="1"/>
    <col min="263" max="263" width="11.33203125" style="3" customWidth="1"/>
    <col min="264" max="264" width="11.109375" style="3" customWidth="1"/>
    <col min="265" max="265" width="11.6640625" style="3" customWidth="1"/>
    <col min="266" max="273" width="0.88671875" style="3" customWidth="1"/>
    <col min="274" max="274" width="0.6640625" style="3" customWidth="1"/>
    <col min="275" max="513" width="0.88671875" style="3" hidden="1"/>
    <col min="514" max="514" width="7.33203125" style="3" customWidth="1"/>
    <col min="515" max="515" width="40" style="3" customWidth="1"/>
    <col min="516" max="516" width="12.44140625" style="3" customWidth="1"/>
    <col min="517" max="518" width="10.109375" style="3" customWidth="1"/>
    <col min="519" max="519" width="11.33203125" style="3" customWidth="1"/>
    <col min="520" max="520" width="11.109375" style="3" customWidth="1"/>
    <col min="521" max="521" width="11.6640625" style="3" customWidth="1"/>
    <col min="522" max="529" width="0.88671875" style="3" customWidth="1"/>
    <col min="530" max="530" width="0.6640625" style="3" customWidth="1"/>
    <col min="531" max="769" width="0.88671875" style="3" hidden="1"/>
    <col min="770" max="770" width="7.33203125" style="3" customWidth="1"/>
    <col min="771" max="771" width="40" style="3" customWidth="1"/>
    <col min="772" max="772" width="12.44140625" style="3" customWidth="1"/>
    <col min="773" max="774" width="10.109375" style="3" customWidth="1"/>
    <col min="775" max="775" width="11.33203125" style="3" customWidth="1"/>
    <col min="776" max="776" width="11.109375" style="3" customWidth="1"/>
    <col min="777" max="777" width="11.6640625" style="3" customWidth="1"/>
    <col min="778" max="785" width="0.88671875" style="3" customWidth="1"/>
    <col min="786" max="786" width="0.6640625" style="3" customWidth="1"/>
    <col min="787" max="1025" width="0.88671875" style="3" hidden="1"/>
    <col min="1026" max="1026" width="7.33203125" style="3" customWidth="1"/>
    <col min="1027" max="1027" width="40" style="3" customWidth="1"/>
    <col min="1028" max="1028" width="12.44140625" style="3" customWidth="1"/>
    <col min="1029" max="1030" width="10.109375" style="3" customWidth="1"/>
    <col min="1031" max="1031" width="11.33203125" style="3" customWidth="1"/>
    <col min="1032" max="1032" width="11.109375" style="3" customWidth="1"/>
    <col min="1033" max="1033" width="11.6640625" style="3" customWidth="1"/>
    <col min="1034" max="1041" width="0.88671875" style="3" customWidth="1"/>
    <col min="1042" max="1042" width="0.6640625" style="3" customWidth="1"/>
    <col min="1043" max="1281" width="0.88671875" style="3" hidden="1"/>
    <col min="1282" max="1282" width="7.33203125" style="3" customWidth="1"/>
    <col min="1283" max="1283" width="40" style="3" customWidth="1"/>
    <col min="1284" max="1284" width="12.44140625" style="3" customWidth="1"/>
    <col min="1285" max="1286" width="10.109375" style="3" customWidth="1"/>
    <col min="1287" max="1287" width="11.33203125" style="3" customWidth="1"/>
    <col min="1288" max="1288" width="11.109375" style="3" customWidth="1"/>
    <col min="1289" max="1289" width="11.6640625" style="3" customWidth="1"/>
    <col min="1290" max="1297" width="0.88671875" style="3" customWidth="1"/>
    <col min="1298" max="1298" width="0.6640625" style="3" customWidth="1"/>
    <col min="1299" max="1537" width="0.88671875" style="3" hidden="1"/>
    <col min="1538" max="1538" width="7.33203125" style="3" customWidth="1"/>
    <col min="1539" max="1539" width="40" style="3" customWidth="1"/>
    <col min="1540" max="1540" width="12.44140625" style="3" customWidth="1"/>
    <col min="1541" max="1542" width="10.109375" style="3" customWidth="1"/>
    <col min="1543" max="1543" width="11.33203125" style="3" customWidth="1"/>
    <col min="1544" max="1544" width="11.109375" style="3" customWidth="1"/>
    <col min="1545" max="1545" width="11.6640625" style="3" customWidth="1"/>
    <col min="1546" max="1553" width="0.88671875" style="3" customWidth="1"/>
    <col min="1554" max="1554" width="0.6640625" style="3" customWidth="1"/>
    <col min="1555" max="1793" width="0.88671875" style="3" hidden="1"/>
    <col min="1794" max="1794" width="7.33203125" style="3" customWidth="1"/>
    <col min="1795" max="1795" width="40" style="3" customWidth="1"/>
    <col min="1796" max="1796" width="12.44140625" style="3" customWidth="1"/>
    <col min="1797" max="1798" width="10.109375" style="3" customWidth="1"/>
    <col min="1799" max="1799" width="11.33203125" style="3" customWidth="1"/>
    <col min="1800" max="1800" width="11.109375" style="3" customWidth="1"/>
    <col min="1801" max="1801" width="11.6640625" style="3" customWidth="1"/>
    <col min="1802" max="1809" width="0.88671875" style="3" customWidth="1"/>
    <col min="1810" max="1810" width="0.6640625" style="3" customWidth="1"/>
    <col min="1811" max="2049" width="0.88671875" style="3" hidden="1"/>
    <col min="2050" max="2050" width="7.33203125" style="3" customWidth="1"/>
    <col min="2051" max="2051" width="40" style="3" customWidth="1"/>
    <col min="2052" max="2052" width="12.44140625" style="3" customWidth="1"/>
    <col min="2053" max="2054" width="10.109375" style="3" customWidth="1"/>
    <col min="2055" max="2055" width="11.33203125" style="3" customWidth="1"/>
    <col min="2056" max="2056" width="11.109375" style="3" customWidth="1"/>
    <col min="2057" max="2057" width="11.6640625" style="3" customWidth="1"/>
    <col min="2058" max="2065" width="0.88671875" style="3" customWidth="1"/>
    <col min="2066" max="2066" width="0.6640625" style="3" customWidth="1"/>
    <col min="2067" max="2305" width="0.88671875" style="3" hidden="1"/>
    <col min="2306" max="2306" width="7.33203125" style="3" customWidth="1"/>
    <col min="2307" max="2307" width="40" style="3" customWidth="1"/>
    <col min="2308" max="2308" width="12.44140625" style="3" customWidth="1"/>
    <col min="2309" max="2310" width="10.109375" style="3" customWidth="1"/>
    <col min="2311" max="2311" width="11.33203125" style="3" customWidth="1"/>
    <col min="2312" max="2312" width="11.109375" style="3" customWidth="1"/>
    <col min="2313" max="2313" width="11.6640625" style="3" customWidth="1"/>
    <col min="2314" max="2321" width="0.88671875" style="3" customWidth="1"/>
    <col min="2322" max="2322" width="0.6640625" style="3" customWidth="1"/>
    <col min="2323" max="2561" width="0.88671875" style="3" hidden="1"/>
    <col min="2562" max="2562" width="7.33203125" style="3" customWidth="1"/>
    <col min="2563" max="2563" width="40" style="3" customWidth="1"/>
    <col min="2564" max="2564" width="12.44140625" style="3" customWidth="1"/>
    <col min="2565" max="2566" width="10.109375" style="3" customWidth="1"/>
    <col min="2567" max="2567" width="11.33203125" style="3" customWidth="1"/>
    <col min="2568" max="2568" width="11.109375" style="3" customWidth="1"/>
    <col min="2569" max="2569" width="11.6640625" style="3" customWidth="1"/>
    <col min="2570" max="2577" width="0.88671875" style="3" customWidth="1"/>
    <col min="2578" max="2578" width="0.6640625" style="3" customWidth="1"/>
    <col min="2579" max="2817" width="0.88671875" style="3" hidden="1"/>
    <col min="2818" max="2818" width="7.33203125" style="3" customWidth="1"/>
    <col min="2819" max="2819" width="40" style="3" customWidth="1"/>
    <col min="2820" max="2820" width="12.44140625" style="3" customWidth="1"/>
    <col min="2821" max="2822" width="10.109375" style="3" customWidth="1"/>
    <col min="2823" max="2823" width="11.33203125" style="3" customWidth="1"/>
    <col min="2824" max="2824" width="11.109375" style="3" customWidth="1"/>
    <col min="2825" max="2825" width="11.6640625" style="3" customWidth="1"/>
    <col min="2826" max="2833" width="0.88671875" style="3" customWidth="1"/>
    <col min="2834" max="2834" width="0.6640625" style="3" customWidth="1"/>
    <col min="2835" max="3073" width="0.88671875" style="3" hidden="1"/>
    <col min="3074" max="3074" width="7.33203125" style="3" customWidth="1"/>
    <col min="3075" max="3075" width="40" style="3" customWidth="1"/>
    <col min="3076" max="3076" width="12.44140625" style="3" customWidth="1"/>
    <col min="3077" max="3078" width="10.109375" style="3" customWidth="1"/>
    <col min="3079" max="3079" width="11.33203125" style="3" customWidth="1"/>
    <col min="3080" max="3080" width="11.109375" style="3" customWidth="1"/>
    <col min="3081" max="3081" width="11.6640625" style="3" customWidth="1"/>
    <col min="3082" max="3089" width="0.88671875" style="3" customWidth="1"/>
    <col min="3090" max="3090" width="0.6640625" style="3" customWidth="1"/>
    <col min="3091" max="3329" width="0.88671875" style="3" hidden="1"/>
    <col min="3330" max="3330" width="7.33203125" style="3" customWidth="1"/>
    <col min="3331" max="3331" width="40" style="3" customWidth="1"/>
    <col min="3332" max="3332" width="12.44140625" style="3" customWidth="1"/>
    <col min="3333" max="3334" width="10.109375" style="3" customWidth="1"/>
    <col min="3335" max="3335" width="11.33203125" style="3" customWidth="1"/>
    <col min="3336" max="3336" width="11.109375" style="3" customWidth="1"/>
    <col min="3337" max="3337" width="11.6640625" style="3" customWidth="1"/>
    <col min="3338" max="3345" width="0.88671875" style="3" customWidth="1"/>
    <col min="3346" max="3346" width="0.6640625" style="3" customWidth="1"/>
    <col min="3347" max="3585" width="0.88671875" style="3" hidden="1"/>
    <col min="3586" max="3586" width="7.33203125" style="3" customWidth="1"/>
    <col min="3587" max="3587" width="40" style="3" customWidth="1"/>
    <col min="3588" max="3588" width="12.44140625" style="3" customWidth="1"/>
    <col min="3589" max="3590" width="10.109375" style="3" customWidth="1"/>
    <col min="3591" max="3591" width="11.33203125" style="3" customWidth="1"/>
    <col min="3592" max="3592" width="11.109375" style="3" customWidth="1"/>
    <col min="3593" max="3593" width="11.6640625" style="3" customWidth="1"/>
    <col min="3594" max="3601" width="0.88671875" style="3" customWidth="1"/>
    <col min="3602" max="3602" width="0.6640625" style="3" customWidth="1"/>
    <col min="3603" max="3841" width="0.88671875" style="3" hidden="1"/>
    <col min="3842" max="3842" width="7.33203125" style="3" customWidth="1"/>
    <col min="3843" max="3843" width="40" style="3" customWidth="1"/>
    <col min="3844" max="3844" width="12.44140625" style="3" customWidth="1"/>
    <col min="3845" max="3846" width="10.109375" style="3" customWidth="1"/>
    <col min="3847" max="3847" width="11.33203125" style="3" customWidth="1"/>
    <col min="3848" max="3848" width="11.109375" style="3" customWidth="1"/>
    <col min="3849" max="3849" width="11.6640625" style="3" customWidth="1"/>
    <col min="3850" max="3857" width="0.88671875" style="3" customWidth="1"/>
    <col min="3858" max="3858" width="0.6640625" style="3" customWidth="1"/>
    <col min="3859" max="4097" width="0.88671875" style="3" hidden="1"/>
    <col min="4098" max="4098" width="7.33203125" style="3" customWidth="1"/>
    <col min="4099" max="4099" width="40" style="3" customWidth="1"/>
    <col min="4100" max="4100" width="12.44140625" style="3" customWidth="1"/>
    <col min="4101" max="4102" width="10.109375" style="3" customWidth="1"/>
    <col min="4103" max="4103" width="11.33203125" style="3" customWidth="1"/>
    <col min="4104" max="4104" width="11.109375" style="3" customWidth="1"/>
    <col min="4105" max="4105" width="11.6640625" style="3" customWidth="1"/>
    <col min="4106" max="4113" width="0.88671875" style="3" customWidth="1"/>
    <col min="4114" max="4114" width="0.6640625" style="3" customWidth="1"/>
    <col min="4115" max="4353" width="0.88671875" style="3" hidden="1"/>
    <col min="4354" max="4354" width="7.33203125" style="3" customWidth="1"/>
    <col min="4355" max="4355" width="40" style="3" customWidth="1"/>
    <col min="4356" max="4356" width="12.44140625" style="3" customWidth="1"/>
    <col min="4357" max="4358" width="10.109375" style="3" customWidth="1"/>
    <col min="4359" max="4359" width="11.33203125" style="3" customWidth="1"/>
    <col min="4360" max="4360" width="11.109375" style="3" customWidth="1"/>
    <col min="4361" max="4361" width="11.6640625" style="3" customWidth="1"/>
    <col min="4362" max="4369" width="0.88671875" style="3" customWidth="1"/>
    <col min="4370" max="4370" width="0.6640625" style="3" customWidth="1"/>
    <col min="4371" max="4609" width="0.88671875" style="3" hidden="1"/>
    <col min="4610" max="4610" width="7.33203125" style="3" customWidth="1"/>
    <col min="4611" max="4611" width="40" style="3" customWidth="1"/>
    <col min="4612" max="4612" width="12.44140625" style="3" customWidth="1"/>
    <col min="4613" max="4614" width="10.109375" style="3" customWidth="1"/>
    <col min="4615" max="4615" width="11.33203125" style="3" customWidth="1"/>
    <col min="4616" max="4616" width="11.109375" style="3" customWidth="1"/>
    <col min="4617" max="4617" width="11.6640625" style="3" customWidth="1"/>
    <col min="4618" max="4625" width="0.88671875" style="3" customWidth="1"/>
    <col min="4626" max="4626" width="0.6640625" style="3" customWidth="1"/>
    <col min="4627" max="4865" width="0.88671875" style="3" hidden="1"/>
    <col min="4866" max="4866" width="7.33203125" style="3" customWidth="1"/>
    <col min="4867" max="4867" width="40" style="3" customWidth="1"/>
    <col min="4868" max="4868" width="12.44140625" style="3" customWidth="1"/>
    <col min="4869" max="4870" width="10.109375" style="3" customWidth="1"/>
    <col min="4871" max="4871" width="11.33203125" style="3" customWidth="1"/>
    <col min="4872" max="4872" width="11.109375" style="3" customWidth="1"/>
    <col min="4873" max="4873" width="11.6640625" style="3" customWidth="1"/>
    <col min="4874" max="4881" width="0.88671875" style="3" customWidth="1"/>
    <col min="4882" max="4882" width="0.6640625" style="3" customWidth="1"/>
    <col min="4883" max="5121" width="0.88671875" style="3" hidden="1"/>
    <col min="5122" max="5122" width="7.33203125" style="3" customWidth="1"/>
    <col min="5123" max="5123" width="40" style="3" customWidth="1"/>
    <col min="5124" max="5124" width="12.44140625" style="3" customWidth="1"/>
    <col min="5125" max="5126" width="10.109375" style="3" customWidth="1"/>
    <col min="5127" max="5127" width="11.33203125" style="3" customWidth="1"/>
    <col min="5128" max="5128" width="11.109375" style="3" customWidth="1"/>
    <col min="5129" max="5129" width="11.6640625" style="3" customWidth="1"/>
    <col min="5130" max="5137" width="0.88671875" style="3" customWidth="1"/>
    <col min="5138" max="5138" width="0.6640625" style="3" customWidth="1"/>
    <col min="5139" max="5377" width="0.88671875" style="3" hidden="1"/>
    <col min="5378" max="5378" width="7.33203125" style="3" customWidth="1"/>
    <col min="5379" max="5379" width="40" style="3" customWidth="1"/>
    <col min="5380" max="5380" width="12.44140625" style="3" customWidth="1"/>
    <col min="5381" max="5382" width="10.109375" style="3" customWidth="1"/>
    <col min="5383" max="5383" width="11.33203125" style="3" customWidth="1"/>
    <col min="5384" max="5384" width="11.109375" style="3" customWidth="1"/>
    <col min="5385" max="5385" width="11.6640625" style="3" customWidth="1"/>
    <col min="5386" max="5393" width="0.88671875" style="3" customWidth="1"/>
    <col min="5394" max="5394" width="0.6640625" style="3" customWidth="1"/>
    <col min="5395" max="5633" width="0.88671875" style="3" hidden="1"/>
    <col min="5634" max="5634" width="7.33203125" style="3" customWidth="1"/>
    <col min="5635" max="5635" width="40" style="3" customWidth="1"/>
    <col min="5636" max="5636" width="12.44140625" style="3" customWidth="1"/>
    <col min="5637" max="5638" width="10.109375" style="3" customWidth="1"/>
    <col min="5639" max="5639" width="11.33203125" style="3" customWidth="1"/>
    <col min="5640" max="5640" width="11.109375" style="3" customWidth="1"/>
    <col min="5641" max="5641" width="11.6640625" style="3" customWidth="1"/>
    <col min="5642" max="5649" width="0.88671875" style="3" customWidth="1"/>
    <col min="5650" max="5650" width="0.6640625" style="3" customWidth="1"/>
    <col min="5651" max="5889" width="0.88671875" style="3" hidden="1"/>
    <col min="5890" max="5890" width="7.33203125" style="3" customWidth="1"/>
    <col min="5891" max="5891" width="40" style="3" customWidth="1"/>
    <col min="5892" max="5892" width="12.44140625" style="3" customWidth="1"/>
    <col min="5893" max="5894" width="10.109375" style="3" customWidth="1"/>
    <col min="5895" max="5895" width="11.33203125" style="3" customWidth="1"/>
    <col min="5896" max="5896" width="11.109375" style="3" customWidth="1"/>
    <col min="5897" max="5897" width="11.6640625" style="3" customWidth="1"/>
    <col min="5898" max="5905" width="0.88671875" style="3" customWidth="1"/>
    <col min="5906" max="5906" width="0.6640625" style="3" customWidth="1"/>
    <col min="5907" max="6145" width="0.88671875" style="3" hidden="1"/>
    <col min="6146" max="6146" width="7.33203125" style="3" customWidth="1"/>
    <col min="6147" max="6147" width="40" style="3" customWidth="1"/>
    <col min="6148" max="6148" width="12.44140625" style="3" customWidth="1"/>
    <col min="6149" max="6150" width="10.109375" style="3" customWidth="1"/>
    <col min="6151" max="6151" width="11.33203125" style="3" customWidth="1"/>
    <col min="6152" max="6152" width="11.109375" style="3" customWidth="1"/>
    <col min="6153" max="6153" width="11.6640625" style="3" customWidth="1"/>
    <col min="6154" max="6161" width="0.88671875" style="3" customWidth="1"/>
    <col min="6162" max="6162" width="0.6640625" style="3" customWidth="1"/>
    <col min="6163" max="6401" width="0.88671875" style="3" hidden="1"/>
    <col min="6402" max="6402" width="7.33203125" style="3" customWidth="1"/>
    <col min="6403" max="6403" width="40" style="3" customWidth="1"/>
    <col min="6404" max="6404" width="12.44140625" style="3" customWidth="1"/>
    <col min="6405" max="6406" width="10.109375" style="3" customWidth="1"/>
    <col min="6407" max="6407" width="11.33203125" style="3" customWidth="1"/>
    <col min="6408" max="6408" width="11.109375" style="3" customWidth="1"/>
    <col min="6409" max="6409" width="11.6640625" style="3" customWidth="1"/>
    <col min="6410" max="6417" width="0.88671875" style="3" customWidth="1"/>
    <col min="6418" max="6418" width="0.6640625" style="3" customWidth="1"/>
    <col min="6419" max="6657" width="0.88671875" style="3" hidden="1"/>
    <col min="6658" max="6658" width="7.33203125" style="3" customWidth="1"/>
    <col min="6659" max="6659" width="40" style="3" customWidth="1"/>
    <col min="6660" max="6660" width="12.44140625" style="3" customWidth="1"/>
    <col min="6661" max="6662" width="10.109375" style="3" customWidth="1"/>
    <col min="6663" max="6663" width="11.33203125" style="3" customWidth="1"/>
    <col min="6664" max="6664" width="11.109375" style="3" customWidth="1"/>
    <col min="6665" max="6665" width="11.6640625" style="3" customWidth="1"/>
    <col min="6666" max="6673" width="0.88671875" style="3" customWidth="1"/>
    <col min="6674" max="6674" width="0.6640625" style="3" customWidth="1"/>
    <col min="6675" max="6913" width="0.88671875" style="3" hidden="1"/>
    <col min="6914" max="6914" width="7.33203125" style="3" customWidth="1"/>
    <col min="6915" max="6915" width="40" style="3" customWidth="1"/>
    <col min="6916" max="6916" width="12.44140625" style="3" customWidth="1"/>
    <col min="6917" max="6918" width="10.109375" style="3" customWidth="1"/>
    <col min="6919" max="6919" width="11.33203125" style="3" customWidth="1"/>
    <col min="6920" max="6920" width="11.109375" style="3" customWidth="1"/>
    <col min="6921" max="6921" width="11.6640625" style="3" customWidth="1"/>
    <col min="6922" max="6929" width="0.88671875" style="3" customWidth="1"/>
    <col min="6930" max="6930" width="0.6640625" style="3" customWidth="1"/>
    <col min="6931" max="7169" width="0.88671875" style="3" hidden="1"/>
    <col min="7170" max="7170" width="7.33203125" style="3" customWidth="1"/>
    <col min="7171" max="7171" width="40" style="3" customWidth="1"/>
    <col min="7172" max="7172" width="12.44140625" style="3" customWidth="1"/>
    <col min="7173" max="7174" width="10.109375" style="3" customWidth="1"/>
    <col min="7175" max="7175" width="11.33203125" style="3" customWidth="1"/>
    <col min="7176" max="7176" width="11.109375" style="3" customWidth="1"/>
    <col min="7177" max="7177" width="11.6640625" style="3" customWidth="1"/>
    <col min="7178" max="7185" width="0.88671875" style="3" customWidth="1"/>
    <col min="7186" max="7186" width="0.6640625" style="3" customWidth="1"/>
    <col min="7187" max="7425" width="0.88671875" style="3" hidden="1"/>
    <col min="7426" max="7426" width="7.33203125" style="3" customWidth="1"/>
    <col min="7427" max="7427" width="40" style="3" customWidth="1"/>
    <col min="7428" max="7428" width="12.44140625" style="3" customWidth="1"/>
    <col min="7429" max="7430" width="10.109375" style="3" customWidth="1"/>
    <col min="7431" max="7431" width="11.33203125" style="3" customWidth="1"/>
    <col min="7432" max="7432" width="11.109375" style="3" customWidth="1"/>
    <col min="7433" max="7433" width="11.6640625" style="3" customWidth="1"/>
    <col min="7434" max="7441" width="0.88671875" style="3" customWidth="1"/>
    <col min="7442" max="7442" width="0.6640625" style="3" customWidth="1"/>
    <col min="7443" max="7681" width="0.88671875" style="3" hidden="1"/>
    <col min="7682" max="7682" width="7.33203125" style="3" customWidth="1"/>
    <col min="7683" max="7683" width="40" style="3" customWidth="1"/>
    <col min="7684" max="7684" width="12.44140625" style="3" customWidth="1"/>
    <col min="7685" max="7686" width="10.109375" style="3" customWidth="1"/>
    <col min="7687" max="7687" width="11.33203125" style="3" customWidth="1"/>
    <col min="7688" max="7688" width="11.109375" style="3" customWidth="1"/>
    <col min="7689" max="7689" width="11.6640625" style="3" customWidth="1"/>
    <col min="7690" max="7697" width="0.88671875" style="3" customWidth="1"/>
    <col min="7698" max="7698" width="0.6640625" style="3" customWidth="1"/>
    <col min="7699" max="7937" width="0.88671875" style="3" hidden="1"/>
    <col min="7938" max="7938" width="7.33203125" style="3" customWidth="1"/>
    <col min="7939" max="7939" width="40" style="3" customWidth="1"/>
    <col min="7940" max="7940" width="12.44140625" style="3" customWidth="1"/>
    <col min="7941" max="7942" width="10.109375" style="3" customWidth="1"/>
    <col min="7943" max="7943" width="11.33203125" style="3" customWidth="1"/>
    <col min="7944" max="7944" width="11.109375" style="3" customWidth="1"/>
    <col min="7945" max="7945" width="11.6640625" style="3" customWidth="1"/>
    <col min="7946" max="7953" width="0.88671875" style="3" customWidth="1"/>
    <col min="7954" max="7954" width="0.6640625" style="3" customWidth="1"/>
    <col min="7955" max="8193" width="0.88671875" style="3" hidden="1"/>
    <col min="8194" max="8194" width="7.33203125" style="3" customWidth="1"/>
    <col min="8195" max="8195" width="40" style="3" customWidth="1"/>
    <col min="8196" max="8196" width="12.44140625" style="3" customWidth="1"/>
    <col min="8197" max="8198" width="10.109375" style="3" customWidth="1"/>
    <col min="8199" max="8199" width="11.33203125" style="3" customWidth="1"/>
    <col min="8200" max="8200" width="11.109375" style="3" customWidth="1"/>
    <col min="8201" max="8201" width="11.6640625" style="3" customWidth="1"/>
    <col min="8202" max="8209" width="0.88671875" style="3" customWidth="1"/>
    <col min="8210" max="8210" width="0.6640625" style="3" customWidth="1"/>
    <col min="8211" max="8449" width="0.88671875" style="3" hidden="1"/>
    <col min="8450" max="8450" width="7.33203125" style="3" customWidth="1"/>
    <col min="8451" max="8451" width="40" style="3" customWidth="1"/>
    <col min="8452" max="8452" width="12.44140625" style="3" customWidth="1"/>
    <col min="8453" max="8454" width="10.109375" style="3" customWidth="1"/>
    <col min="8455" max="8455" width="11.33203125" style="3" customWidth="1"/>
    <col min="8456" max="8456" width="11.109375" style="3" customWidth="1"/>
    <col min="8457" max="8457" width="11.6640625" style="3" customWidth="1"/>
    <col min="8458" max="8465" width="0.88671875" style="3" customWidth="1"/>
    <col min="8466" max="8466" width="0.6640625" style="3" customWidth="1"/>
    <col min="8467" max="8705" width="0.88671875" style="3" hidden="1"/>
    <col min="8706" max="8706" width="7.33203125" style="3" customWidth="1"/>
    <col min="8707" max="8707" width="40" style="3" customWidth="1"/>
    <col min="8708" max="8708" width="12.44140625" style="3" customWidth="1"/>
    <col min="8709" max="8710" width="10.109375" style="3" customWidth="1"/>
    <col min="8711" max="8711" width="11.33203125" style="3" customWidth="1"/>
    <col min="8712" max="8712" width="11.109375" style="3" customWidth="1"/>
    <col min="8713" max="8713" width="11.6640625" style="3" customWidth="1"/>
    <col min="8714" max="8721" width="0.88671875" style="3" customWidth="1"/>
    <col min="8722" max="8722" width="0.6640625" style="3" customWidth="1"/>
    <col min="8723" max="8961" width="0.88671875" style="3" hidden="1"/>
    <col min="8962" max="8962" width="7.33203125" style="3" customWidth="1"/>
    <col min="8963" max="8963" width="40" style="3" customWidth="1"/>
    <col min="8964" max="8964" width="12.44140625" style="3" customWidth="1"/>
    <col min="8965" max="8966" width="10.109375" style="3" customWidth="1"/>
    <col min="8967" max="8967" width="11.33203125" style="3" customWidth="1"/>
    <col min="8968" max="8968" width="11.109375" style="3" customWidth="1"/>
    <col min="8969" max="8969" width="11.6640625" style="3" customWidth="1"/>
    <col min="8970" max="8977" width="0.88671875" style="3" customWidth="1"/>
    <col min="8978" max="8978" width="0.6640625" style="3" customWidth="1"/>
    <col min="8979" max="9217" width="0.88671875" style="3" hidden="1"/>
    <col min="9218" max="9218" width="7.33203125" style="3" customWidth="1"/>
    <col min="9219" max="9219" width="40" style="3" customWidth="1"/>
    <col min="9220" max="9220" width="12.44140625" style="3" customWidth="1"/>
    <col min="9221" max="9222" width="10.109375" style="3" customWidth="1"/>
    <col min="9223" max="9223" width="11.33203125" style="3" customWidth="1"/>
    <col min="9224" max="9224" width="11.109375" style="3" customWidth="1"/>
    <col min="9225" max="9225" width="11.6640625" style="3" customWidth="1"/>
    <col min="9226" max="9233" width="0.88671875" style="3" customWidth="1"/>
    <col min="9234" max="9234" width="0.6640625" style="3" customWidth="1"/>
    <col min="9235" max="9473" width="0.88671875" style="3" hidden="1"/>
    <col min="9474" max="9474" width="7.33203125" style="3" customWidth="1"/>
    <col min="9475" max="9475" width="40" style="3" customWidth="1"/>
    <col min="9476" max="9476" width="12.44140625" style="3" customWidth="1"/>
    <col min="9477" max="9478" width="10.109375" style="3" customWidth="1"/>
    <col min="9479" max="9479" width="11.33203125" style="3" customWidth="1"/>
    <col min="9480" max="9480" width="11.109375" style="3" customWidth="1"/>
    <col min="9481" max="9481" width="11.6640625" style="3" customWidth="1"/>
    <col min="9482" max="9489" width="0.88671875" style="3" customWidth="1"/>
    <col min="9490" max="9490" width="0.6640625" style="3" customWidth="1"/>
    <col min="9491" max="9729" width="0.88671875" style="3" hidden="1"/>
    <col min="9730" max="9730" width="7.33203125" style="3" customWidth="1"/>
    <col min="9731" max="9731" width="40" style="3" customWidth="1"/>
    <col min="9732" max="9732" width="12.44140625" style="3" customWidth="1"/>
    <col min="9733" max="9734" width="10.109375" style="3" customWidth="1"/>
    <col min="9735" max="9735" width="11.33203125" style="3" customWidth="1"/>
    <col min="9736" max="9736" width="11.109375" style="3" customWidth="1"/>
    <col min="9737" max="9737" width="11.6640625" style="3" customWidth="1"/>
    <col min="9738" max="9745" width="0.88671875" style="3" customWidth="1"/>
    <col min="9746" max="9746" width="0.6640625" style="3" customWidth="1"/>
    <col min="9747" max="9985" width="0.88671875" style="3" hidden="1"/>
    <col min="9986" max="9986" width="7.33203125" style="3" customWidth="1"/>
    <col min="9987" max="9987" width="40" style="3" customWidth="1"/>
    <col min="9988" max="9988" width="12.44140625" style="3" customWidth="1"/>
    <col min="9989" max="9990" width="10.109375" style="3" customWidth="1"/>
    <col min="9991" max="9991" width="11.33203125" style="3" customWidth="1"/>
    <col min="9992" max="9992" width="11.109375" style="3" customWidth="1"/>
    <col min="9993" max="9993" width="11.6640625" style="3" customWidth="1"/>
    <col min="9994" max="10001" width="0.88671875" style="3" customWidth="1"/>
    <col min="10002" max="10002" width="0.6640625" style="3" customWidth="1"/>
    <col min="10003" max="10241" width="0.88671875" style="3" hidden="1"/>
    <col min="10242" max="10242" width="7.33203125" style="3" customWidth="1"/>
    <col min="10243" max="10243" width="40" style="3" customWidth="1"/>
    <col min="10244" max="10244" width="12.44140625" style="3" customWidth="1"/>
    <col min="10245" max="10246" width="10.109375" style="3" customWidth="1"/>
    <col min="10247" max="10247" width="11.33203125" style="3" customWidth="1"/>
    <col min="10248" max="10248" width="11.109375" style="3" customWidth="1"/>
    <col min="10249" max="10249" width="11.6640625" style="3" customWidth="1"/>
    <col min="10250" max="10257" width="0.88671875" style="3" customWidth="1"/>
    <col min="10258" max="10258" width="0.6640625" style="3" customWidth="1"/>
    <col min="10259" max="10497" width="0.88671875" style="3" hidden="1"/>
    <col min="10498" max="10498" width="7.33203125" style="3" customWidth="1"/>
    <col min="10499" max="10499" width="40" style="3" customWidth="1"/>
    <col min="10500" max="10500" width="12.44140625" style="3" customWidth="1"/>
    <col min="10501" max="10502" width="10.109375" style="3" customWidth="1"/>
    <col min="10503" max="10503" width="11.33203125" style="3" customWidth="1"/>
    <col min="10504" max="10504" width="11.109375" style="3" customWidth="1"/>
    <col min="10505" max="10505" width="11.6640625" style="3" customWidth="1"/>
    <col min="10506" max="10513" width="0.88671875" style="3" customWidth="1"/>
    <col min="10514" max="10514" width="0.6640625" style="3" customWidth="1"/>
    <col min="10515" max="10753" width="0.88671875" style="3" hidden="1"/>
    <col min="10754" max="10754" width="7.33203125" style="3" customWidth="1"/>
    <col min="10755" max="10755" width="40" style="3" customWidth="1"/>
    <col min="10756" max="10756" width="12.44140625" style="3" customWidth="1"/>
    <col min="10757" max="10758" width="10.109375" style="3" customWidth="1"/>
    <col min="10759" max="10759" width="11.33203125" style="3" customWidth="1"/>
    <col min="10760" max="10760" width="11.109375" style="3" customWidth="1"/>
    <col min="10761" max="10761" width="11.6640625" style="3" customWidth="1"/>
    <col min="10762" max="10769" width="0.88671875" style="3" customWidth="1"/>
    <col min="10770" max="10770" width="0.6640625" style="3" customWidth="1"/>
    <col min="10771" max="11009" width="0.88671875" style="3" hidden="1"/>
    <col min="11010" max="11010" width="7.33203125" style="3" customWidth="1"/>
    <col min="11011" max="11011" width="40" style="3" customWidth="1"/>
    <col min="11012" max="11012" width="12.44140625" style="3" customWidth="1"/>
    <col min="11013" max="11014" width="10.109375" style="3" customWidth="1"/>
    <col min="11015" max="11015" width="11.33203125" style="3" customWidth="1"/>
    <col min="11016" max="11016" width="11.109375" style="3" customWidth="1"/>
    <col min="11017" max="11017" width="11.6640625" style="3" customWidth="1"/>
    <col min="11018" max="11025" width="0.88671875" style="3" customWidth="1"/>
    <col min="11026" max="11026" width="0.6640625" style="3" customWidth="1"/>
    <col min="11027" max="11265" width="0.88671875" style="3" hidden="1"/>
    <col min="11266" max="11266" width="7.33203125" style="3" customWidth="1"/>
    <col min="11267" max="11267" width="40" style="3" customWidth="1"/>
    <col min="11268" max="11268" width="12.44140625" style="3" customWidth="1"/>
    <col min="11269" max="11270" width="10.109375" style="3" customWidth="1"/>
    <col min="11271" max="11271" width="11.33203125" style="3" customWidth="1"/>
    <col min="11272" max="11272" width="11.109375" style="3" customWidth="1"/>
    <col min="11273" max="11273" width="11.6640625" style="3" customWidth="1"/>
    <col min="11274" max="11281" width="0.88671875" style="3" customWidth="1"/>
    <col min="11282" max="11282" width="0.6640625" style="3" customWidth="1"/>
    <col min="11283" max="11521" width="0.88671875" style="3" hidden="1"/>
    <col min="11522" max="11522" width="7.33203125" style="3" customWidth="1"/>
    <col min="11523" max="11523" width="40" style="3" customWidth="1"/>
    <col min="11524" max="11524" width="12.44140625" style="3" customWidth="1"/>
    <col min="11525" max="11526" width="10.109375" style="3" customWidth="1"/>
    <col min="11527" max="11527" width="11.33203125" style="3" customWidth="1"/>
    <col min="11528" max="11528" width="11.109375" style="3" customWidth="1"/>
    <col min="11529" max="11529" width="11.6640625" style="3" customWidth="1"/>
    <col min="11530" max="11537" width="0.88671875" style="3" customWidth="1"/>
    <col min="11538" max="11538" width="0.6640625" style="3" customWidth="1"/>
    <col min="11539" max="11777" width="0.88671875" style="3" hidden="1"/>
    <col min="11778" max="11778" width="7.33203125" style="3" customWidth="1"/>
    <col min="11779" max="11779" width="40" style="3" customWidth="1"/>
    <col min="11780" max="11780" width="12.44140625" style="3" customWidth="1"/>
    <col min="11781" max="11782" width="10.109375" style="3" customWidth="1"/>
    <col min="11783" max="11783" width="11.33203125" style="3" customWidth="1"/>
    <col min="11784" max="11784" width="11.109375" style="3" customWidth="1"/>
    <col min="11785" max="11785" width="11.6640625" style="3" customWidth="1"/>
    <col min="11786" max="11793" width="0.88671875" style="3" customWidth="1"/>
    <col min="11794" max="11794" width="0.6640625" style="3" customWidth="1"/>
    <col min="11795" max="12033" width="0.88671875" style="3" hidden="1"/>
    <col min="12034" max="12034" width="7.33203125" style="3" customWidth="1"/>
    <col min="12035" max="12035" width="40" style="3" customWidth="1"/>
    <col min="12036" max="12036" width="12.44140625" style="3" customWidth="1"/>
    <col min="12037" max="12038" width="10.109375" style="3" customWidth="1"/>
    <col min="12039" max="12039" width="11.33203125" style="3" customWidth="1"/>
    <col min="12040" max="12040" width="11.109375" style="3" customWidth="1"/>
    <col min="12041" max="12041" width="11.6640625" style="3" customWidth="1"/>
    <col min="12042" max="12049" width="0.88671875" style="3" customWidth="1"/>
    <col min="12050" max="12050" width="0.6640625" style="3" customWidth="1"/>
    <col min="12051" max="12289" width="0.88671875" style="3" hidden="1"/>
    <col min="12290" max="12290" width="7.33203125" style="3" customWidth="1"/>
    <col min="12291" max="12291" width="40" style="3" customWidth="1"/>
    <col min="12292" max="12292" width="12.44140625" style="3" customWidth="1"/>
    <col min="12293" max="12294" width="10.109375" style="3" customWidth="1"/>
    <col min="12295" max="12295" width="11.33203125" style="3" customWidth="1"/>
    <col min="12296" max="12296" width="11.109375" style="3" customWidth="1"/>
    <col min="12297" max="12297" width="11.6640625" style="3" customWidth="1"/>
    <col min="12298" max="12305" width="0.88671875" style="3" customWidth="1"/>
    <col min="12306" max="12306" width="0.6640625" style="3" customWidth="1"/>
    <col min="12307" max="12545" width="0.88671875" style="3" hidden="1"/>
    <col min="12546" max="12546" width="7.33203125" style="3" customWidth="1"/>
    <col min="12547" max="12547" width="40" style="3" customWidth="1"/>
    <col min="12548" max="12548" width="12.44140625" style="3" customWidth="1"/>
    <col min="12549" max="12550" width="10.109375" style="3" customWidth="1"/>
    <col min="12551" max="12551" width="11.33203125" style="3" customWidth="1"/>
    <col min="12552" max="12552" width="11.109375" style="3" customWidth="1"/>
    <col min="12553" max="12553" width="11.6640625" style="3" customWidth="1"/>
    <col min="12554" max="12561" width="0.88671875" style="3" customWidth="1"/>
    <col min="12562" max="12562" width="0.6640625" style="3" customWidth="1"/>
    <col min="12563" max="12801" width="0.88671875" style="3" hidden="1"/>
    <col min="12802" max="12802" width="7.33203125" style="3" customWidth="1"/>
    <col min="12803" max="12803" width="40" style="3" customWidth="1"/>
    <col min="12804" max="12804" width="12.44140625" style="3" customWidth="1"/>
    <col min="12805" max="12806" width="10.109375" style="3" customWidth="1"/>
    <col min="12807" max="12807" width="11.33203125" style="3" customWidth="1"/>
    <col min="12808" max="12808" width="11.109375" style="3" customWidth="1"/>
    <col min="12809" max="12809" width="11.6640625" style="3" customWidth="1"/>
    <col min="12810" max="12817" width="0.88671875" style="3" customWidth="1"/>
    <col min="12818" max="12818" width="0.6640625" style="3" customWidth="1"/>
    <col min="12819" max="13057" width="0.88671875" style="3" hidden="1"/>
    <col min="13058" max="13058" width="7.33203125" style="3" customWidth="1"/>
    <col min="13059" max="13059" width="40" style="3" customWidth="1"/>
    <col min="13060" max="13060" width="12.44140625" style="3" customWidth="1"/>
    <col min="13061" max="13062" width="10.109375" style="3" customWidth="1"/>
    <col min="13063" max="13063" width="11.33203125" style="3" customWidth="1"/>
    <col min="13064" max="13064" width="11.109375" style="3" customWidth="1"/>
    <col min="13065" max="13065" width="11.6640625" style="3" customWidth="1"/>
    <col min="13066" max="13073" width="0.88671875" style="3" customWidth="1"/>
    <col min="13074" max="13074" width="0.6640625" style="3" customWidth="1"/>
    <col min="13075" max="13313" width="0.88671875" style="3" hidden="1"/>
    <col min="13314" max="13314" width="7.33203125" style="3" customWidth="1"/>
    <col min="13315" max="13315" width="40" style="3" customWidth="1"/>
    <col min="13316" max="13316" width="12.44140625" style="3" customWidth="1"/>
    <col min="13317" max="13318" width="10.109375" style="3" customWidth="1"/>
    <col min="13319" max="13319" width="11.33203125" style="3" customWidth="1"/>
    <col min="13320" max="13320" width="11.109375" style="3" customWidth="1"/>
    <col min="13321" max="13321" width="11.6640625" style="3" customWidth="1"/>
    <col min="13322" max="13329" width="0.88671875" style="3" customWidth="1"/>
    <col min="13330" max="13330" width="0.6640625" style="3" customWidth="1"/>
    <col min="13331" max="13569" width="0.88671875" style="3" hidden="1"/>
    <col min="13570" max="13570" width="7.33203125" style="3" customWidth="1"/>
    <col min="13571" max="13571" width="40" style="3" customWidth="1"/>
    <col min="13572" max="13572" width="12.44140625" style="3" customWidth="1"/>
    <col min="13573" max="13574" width="10.109375" style="3" customWidth="1"/>
    <col min="13575" max="13575" width="11.33203125" style="3" customWidth="1"/>
    <col min="13576" max="13576" width="11.109375" style="3" customWidth="1"/>
    <col min="13577" max="13577" width="11.6640625" style="3" customWidth="1"/>
    <col min="13578" max="13585" width="0.88671875" style="3" customWidth="1"/>
    <col min="13586" max="13586" width="0.6640625" style="3" customWidth="1"/>
    <col min="13587" max="13825" width="0.88671875" style="3" hidden="1"/>
    <col min="13826" max="13826" width="7.33203125" style="3" customWidth="1"/>
    <col min="13827" max="13827" width="40" style="3" customWidth="1"/>
    <col min="13828" max="13828" width="12.44140625" style="3" customWidth="1"/>
    <col min="13829" max="13830" width="10.109375" style="3" customWidth="1"/>
    <col min="13831" max="13831" width="11.33203125" style="3" customWidth="1"/>
    <col min="13832" max="13832" width="11.109375" style="3" customWidth="1"/>
    <col min="13833" max="13833" width="11.6640625" style="3" customWidth="1"/>
    <col min="13834" max="13841" width="0.88671875" style="3" customWidth="1"/>
    <col min="13842" max="13842" width="0.6640625" style="3" customWidth="1"/>
    <col min="13843" max="14081" width="0.88671875" style="3" hidden="1"/>
    <col min="14082" max="14082" width="7.33203125" style="3" customWidth="1"/>
    <col min="14083" max="14083" width="40" style="3" customWidth="1"/>
    <col min="14084" max="14084" width="12.44140625" style="3" customWidth="1"/>
    <col min="14085" max="14086" width="10.109375" style="3" customWidth="1"/>
    <col min="14087" max="14087" width="11.33203125" style="3" customWidth="1"/>
    <col min="14088" max="14088" width="11.109375" style="3" customWidth="1"/>
    <col min="14089" max="14089" width="11.6640625" style="3" customWidth="1"/>
    <col min="14090" max="14097" width="0.88671875" style="3" customWidth="1"/>
    <col min="14098" max="14098" width="0.6640625" style="3" customWidth="1"/>
    <col min="14099" max="14337" width="0.88671875" style="3" hidden="1"/>
    <col min="14338" max="14338" width="7.33203125" style="3" customWidth="1"/>
    <col min="14339" max="14339" width="40" style="3" customWidth="1"/>
    <col min="14340" max="14340" width="12.44140625" style="3" customWidth="1"/>
    <col min="14341" max="14342" width="10.109375" style="3" customWidth="1"/>
    <col min="14343" max="14343" width="11.33203125" style="3" customWidth="1"/>
    <col min="14344" max="14344" width="11.109375" style="3" customWidth="1"/>
    <col min="14345" max="14345" width="11.6640625" style="3" customWidth="1"/>
    <col min="14346" max="14353" width="0.88671875" style="3" customWidth="1"/>
    <col min="14354" max="14354" width="0.6640625" style="3" customWidth="1"/>
    <col min="14355" max="14593" width="0.88671875" style="3" hidden="1"/>
    <col min="14594" max="14594" width="7.33203125" style="3" customWidth="1"/>
    <col min="14595" max="14595" width="40" style="3" customWidth="1"/>
    <col min="14596" max="14596" width="12.44140625" style="3" customWidth="1"/>
    <col min="14597" max="14598" width="10.109375" style="3" customWidth="1"/>
    <col min="14599" max="14599" width="11.33203125" style="3" customWidth="1"/>
    <col min="14600" max="14600" width="11.109375" style="3" customWidth="1"/>
    <col min="14601" max="14601" width="11.6640625" style="3" customWidth="1"/>
    <col min="14602" max="14609" width="0.88671875" style="3" customWidth="1"/>
    <col min="14610" max="14610" width="0.6640625" style="3" customWidth="1"/>
    <col min="14611" max="14849" width="0.88671875" style="3" hidden="1"/>
    <col min="14850" max="14850" width="7.33203125" style="3" customWidth="1"/>
    <col min="14851" max="14851" width="40" style="3" customWidth="1"/>
    <col min="14852" max="14852" width="12.44140625" style="3" customWidth="1"/>
    <col min="14853" max="14854" width="10.109375" style="3" customWidth="1"/>
    <col min="14855" max="14855" width="11.33203125" style="3" customWidth="1"/>
    <col min="14856" max="14856" width="11.109375" style="3" customWidth="1"/>
    <col min="14857" max="14857" width="11.6640625" style="3" customWidth="1"/>
    <col min="14858" max="14865" width="0.88671875" style="3" customWidth="1"/>
    <col min="14866" max="14866" width="0.6640625" style="3" customWidth="1"/>
    <col min="14867" max="15105" width="0.88671875" style="3" hidden="1"/>
    <col min="15106" max="15106" width="7.33203125" style="3" customWidth="1"/>
    <col min="15107" max="15107" width="40" style="3" customWidth="1"/>
    <col min="15108" max="15108" width="12.44140625" style="3" customWidth="1"/>
    <col min="15109" max="15110" width="10.109375" style="3" customWidth="1"/>
    <col min="15111" max="15111" width="11.33203125" style="3" customWidth="1"/>
    <col min="15112" max="15112" width="11.109375" style="3" customWidth="1"/>
    <col min="15113" max="15113" width="11.6640625" style="3" customWidth="1"/>
    <col min="15114" max="15121" width="0.88671875" style="3" customWidth="1"/>
    <col min="15122" max="15122" width="0.6640625" style="3" customWidth="1"/>
    <col min="15123" max="15361" width="0.88671875" style="3" hidden="1"/>
    <col min="15362" max="15362" width="7.33203125" style="3" customWidth="1"/>
    <col min="15363" max="15363" width="40" style="3" customWidth="1"/>
    <col min="15364" max="15364" width="12.44140625" style="3" customWidth="1"/>
    <col min="15365" max="15366" width="10.109375" style="3" customWidth="1"/>
    <col min="15367" max="15367" width="11.33203125" style="3" customWidth="1"/>
    <col min="15368" max="15368" width="11.109375" style="3" customWidth="1"/>
    <col min="15369" max="15369" width="11.6640625" style="3" customWidth="1"/>
    <col min="15370" max="15377" width="0.88671875" style="3" customWidth="1"/>
    <col min="15378" max="15378" width="0.6640625" style="3" customWidth="1"/>
    <col min="15379" max="15617" width="0.88671875" style="3" hidden="1"/>
    <col min="15618" max="15618" width="7.33203125" style="3" customWidth="1"/>
    <col min="15619" max="15619" width="40" style="3" customWidth="1"/>
    <col min="15620" max="15620" width="12.44140625" style="3" customWidth="1"/>
    <col min="15621" max="15622" width="10.109375" style="3" customWidth="1"/>
    <col min="15623" max="15623" width="11.33203125" style="3" customWidth="1"/>
    <col min="15624" max="15624" width="11.109375" style="3" customWidth="1"/>
    <col min="15625" max="15625" width="11.6640625" style="3" customWidth="1"/>
    <col min="15626" max="15633" width="0.88671875" style="3" customWidth="1"/>
    <col min="15634" max="15634" width="0.6640625" style="3" customWidth="1"/>
    <col min="15635" max="15873" width="0.88671875" style="3" hidden="1"/>
    <col min="15874" max="15874" width="7.33203125" style="3" customWidth="1"/>
    <col min="15875" max="15875" width="40" style="3" customWidth="1"/>
    <col min="15876" max="15876" width="12.44140625" style="3" customWidth="1"/>
    <col min="15877" max="15878" width="10.109375" style="3" customWidth="1"/>
    <col min="15879" max="15879" width="11.33203125" style="3" customWidth="1"/>
    <col min="15880" max="15880" width="11.109375" style="3" customWidth="1"/>
    <col min="15881" max="15881" width="11.6640625" style="3" customWidth="1"/>
    <col min="15882" max="15889" width="0.88671875" style="3" customWidth="1"/>
    <col min="15890" max="15890" width="0.6640625" style="3" customWidth="1"/>
    <col min="15891" max="16129" width="0.88671875" style="3" hidden="1"/>
    <col min="16130" max="16130" width="7.33203125" style="3" customWidth="1"/>
    <col min="16131" max="16131" width="40" style="3" customWidth="1"/>
    <col min="16132" max="16132" width="12.44140625" style="3" customWidth="1"/>
    <col min="16133" max="16134" width="10.109375" style="3" customWidth="1"/>
    <col min="16135" max="16135" width="11.33203125" style="3" customWidth="1"/>
    <col min="16136" max="16136" width="11.109375" style="3" customWidth="1"/>
    <col min="16137" max="16137" width="11.6640625" style="3" customWidth="1"/>
    <col min="16138" max="16145" width="0.88671875" style="3" customWidth="1"/>
    <col min="16146" max="16146" width="0.6640625" style="3" customWidth="1"/>
    <col min="16147" max="16384" width="0.88671875" style="3" hidden="1"/>
  </cols>
  <sheetData>
    <row r="1" spans="1:9" ht="12" customHeight="1">
      <c r="I1" s="2" t="s">
        <v>412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5" customHeight="1"/>
    <row r="6" spans="1:9" ht="15" customHeight="1">
      <c r="A6" s="335" t="s">
        <v>413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 ht="30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3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1" t="s">
        <v>8</v>
      </c>
    </row>
    <row r="10" spans="1:9" ht="15" customHeight="1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 s="10" customFormat="1">
      <c r="A11" s="52">
        <v>1</v>
      </c>
      <c r="B11" s="12" t="s">
        <v>414</v>
      </c>
      <c r="C11" s="52" t="s">
        <v>139</v>
      </c>
      <c r="D11" s="57">
        <f>SUM(D12:D18)</f>
        <v>0</v>
      </c>
      <c r="E11" s="57">
        <f t="shared" ref="E11:I11" si="0">SUM(E12:E18)</f>
        <v>0</v>
      </c>
      <c r="F11" s="57">
        <f t="shared" si="0"/>
        <v>0</v>
      </c>
      <c r="G11" s="57">
        <f t="shared" si="0"/>
        <v>0</v>
      </c>
      <c r="H11" s="57">
        <f t="shared" ref="H11" si="1">SUM(H12:H18)</f>
        <v>0</v>
      </c>
      <c r="I11" s="57">
        <f t="shared" si="0"/>
        <v>0</v>
      </c>
    </row>
    <row r="12" spans="1:9">
      <c r="A12" s="50" t="s">
        <v>12</v>
      </c>
      <c r="B12" s="8" t="s">
        <v>415</v>
      </c>
      <c r="C12" s="50" t="s">
        <v>139</v>
      </c>
      <c r="D12" s="35"/>
      <c r="E12" s="35"/>
      <c r="F12" s="35"/>
      <c r="G12" s="35"/>
      <c r="H12" s="60"/>
      <c r="I12" s="35"/>
    </row>
    <row r="13" spans="1:9">
      <c r="A13" s="50" t="s">
        <v>21</v>
      </c>
      <c r="B13" s="8" t="s">
        <v>416</v>
      </c>
      <c r="C13" s="50" t="s">
        <v>139</v>
      </c>
      <c r="D13" s="35"/>
      <c r="E13" s="35"/>
      <c r="F13" s="35"/>
      <c r="G13" s="35"/>
      <c r="H13" s="60"/>
      <c r="I13" s="35"/>
    </row>
    <row r="14" spans="1:9">
      <c r="A14" s="50" t="s">
        <v>23</v>
      </c>
      <c r="B14" s="8" t="s">
        <v>417</v>
      </c>
      <c r="C14" s="50" t="s">
        <v>139</v>
      </c>
      <c r="D14" s="35"/>
      <c r="E14" s="35"/>
      <c r="F14" s="35"/>
      <c r="G14" s="35"/>
      <c r="H14" s="60"/>
      <c r="I14" s="35"/>
    </row>
    <row r="15" spans="1:9">
      <c r="A15" s="50" t="s">
        <v>25</v>
      </c>
      <c r="B15" s="8" t="s">
        <v>418</v>
      </c>
      <c r="C15" s="50" t="s">
        <v>139</v>
      </c>
      <c r="D15" s="35"/>
      <c r="E15" s="35"/>
      <c r="F15" s="35"/>
      <c r="G15" s="35"/>
      <c r="H15" s="60"/>
      <c r="I15" s="35"/>
    </row>
    <row r="16" spans="1:9">
      <c r="A16" s="50" t="s">
        <v>135</v>
      </c>
      <c r="B16" s="8" t="s">
        <v>419</v>
      </c>
      <c r="C16" s="50" t="s">
        <v>139</v>
      </c>
      <c r="D16" s="35"/>
      <c r="E16" s="35"/>
      <c r="F16" s="35"/>
      <c r="G16" s="35"/>
      <c r="H16" s="60"/>
      <c r="I16" s="35"/>
    </row>
    <row r="17" spans="1:9">
      <c r="A17" s="50" t="s">
        <v>154</v>
      </c>
      <c r="B17" s="8" t="s">
        <v>420</v>
      </c>
      <c r="C17" s="50" t="s">
        <v>139</v>
      </c>
      <c r="D17" s="35"/>
      <c r="E17" s="35"/>
      <c r="F17" s="35"/>
      <c r="G17" s="35"/>
      <c r="H17" s="60"/>
      <c r="I17" s="35"/>
    </row>
    <row r="18" spans="1:9">
      <c r="A18" s="50" t="s">
        <v>156</v>
      </c>
      <c r="B18" s="8" t="s">
        <v>373</v>
      </c>
      <c r="C18" s="50" t="s">
        <v>139</v>
      </c>
      <c r="D18" s="35"/>
      <c r="E18" s="35"/>
      <c r="F18" s="35"/>
      <c r="G18" s="35"/>
      <c r="H18" s="60"/>
      <c r="I18" s="35"/>
    </row>
    <row r="19" spans="1:9" s="10" customFormat="1">
      <c r="A19" s="52">
        <v>2</v>
      </c>
      <c r="B19" s="11" t="s">
        <v>421</v>
      </c>
      <c r="C19" s="52" t="s">
        <v>139</v>
      </c>
      <c r="D19" s="57">
        <f>D20+D22+D24+D25+D29+D30</f>
        <v>0</v>
      </c>
      <c r="E19" s="57">
        <f t="shared" ref="E19:I19" si="2">E20+E22+E24+E25+E29+E30</f>
        <v>0</v>
      </c>
      <c r="F19" s="57">
        <f t="shared" si="2"/>
        <v>0</v>
      </c>
      <c r="G19" s="57">
        <f t="shared" si="2"/>
        <v>0</v>
      </c>
      <c r="H19" s="57">
        <f t="shared" ref="H19" si="3">H20+H22+H24+H25+H29+H30</f>
        <v>0</v>
      </c>
      <c r="I19" s="57">
        <f t="shared" si="2"/>
        <v>0</v>
      </c>
    </row>
    <row r="20" spans="1:9">
      <c r="A20" s="50" t="s">
        <v>28</v>
      </c>
      <c r="B20" s="8" t="s">
        <v>201</v>
      </c>
      <c r="C20" s="50" t="s">
        <v>139</v>
      </c>
      <c r="D20" s="35"/>
      <c r="E20" s="35"/>
      <c r="F20" s="35"/>
      <c r="G20" s="35"/>
      <c r="H20" s="60"/>
      <c r="I20" s="35"/>
    </row>
    <row r="21" spans="1:9">
      <c r="A21" s="50" t="s">
        <v>247</v>
      </c>
      <c r="B21" s="7" t="s">
        <v>422</v>
      </c>
      <c r="C21" s="50" t="s">
        <v>139</v>
      </c>
      <c r="D21" s="35"/>
      <c r="E21" s="35"/>
      <c r="F21" s="35"/>
      <c r="G21" s="35"/>
      <c r="H21" s="60"/>
      <c r="I21" s="35"/>
    </row>
    <row r="22" spans="1:9">
      <c r="A22" s="50" t="s">
        <v>30</v>
      </c>
      <c r="B22" s="8" t="s">
        <v>423</v>
      </c>
      <c r="C22" s="50" t="s">
        <v>139</v>
      </c>
      <c r="D22" s="35"/>
      <c r="E22" s="35"/>
      <c r="F22" s="35"/>
      <c r="G22" s="35"/>
      <c r="H22" s="60"/>
      <c r="I22" s="35"/>
    </row>
    <row r="23" spans="1:9">
      <c r="A23" s="50" t="s">
        <v>293</v>
      </c>
      <c r="B23" s="7" t="s">
        <v>424</v>
      </c>
      <c r="C23" s="50" t="s">
        <v>139</v>
      </c>
      <c r="D23" s="35"/>
      <c r="E23" s="35"/>
      <c r="F23" s="35"/>
      <c r="G23" s="35"/>
      <c r="H23" s="60"/>
      <c r="I23" s="35"/>
    </row>
    <row r="24" spans="1:9">
      <c r="A24" s="50" t="s">
        <v>32</v>
      </c>
      <c r="B24" s="8" t="s">
        <v>425</v>
      </c>
      <c r="C24" s="50" t="s">
        <v>139</v>
      </c>
      <c r="D24" s="35"/>
      <c r="E24" s="35"/>
      <c r="F24" s="35"/>
      <c r="G24" s="35"/>
      <c r="H24" s="60"/>
      <c r="I24" s="35"/>
    </row>
    <row r="25" spans="1:9">
      <c r="A25" s="50" t="s">
        <v>350</v>
      </c>
      <c r="B25" s="8" t="s">
        <v>426</v>
      </c>
      <c r="C25" s="50" t="s">
        <v>139</v>
      </c>
      <c r="D25" s="35">
        <f>D26+D27+D28</f>
        <v>0</v>
      </c>
      <c r="E25" s="35">
        <f t="shared" ref="E25:I25" si="4">E26+E27+E28</f>
        <v>0</v>
      </c>
      <c r="F25" s="35">
        <f t="shared" si="4"/>
        <v>0</v>
      </c>
      <c r="G25" s="35">
        <f t="shared" si="4"/>
        <v>0</v>
      </c>
      <c r="H25" s="60">
        <f t="shared" ref="H25" si="5">H26+H27+H28</f>
        <v>0</v>
      </c>
      <c r="I25" s="35">
        <f t="shared" si="4"/>
        <v>0</v>
      </c>
    </row>
    <row r="26" spans="1:9">
      <c r="A26" s="50" t="s">
        <v>427</v>
      </c>
      <c r="B26" s="7" t="s">
        <v>428</v>
      </c>
      <c r="C26" s="50" t="s">
        <v>139</v>
      </c>
      <c r="D26" s="35"/>
      <c r="E26" s="35"/>
      <c r="F26" s="35"/>
      <c r="G26" s="35"/>
      <c r="H26" s="60"/>
      <c r="I26" s="35"/>
    </row>
    <row r="27" spans="1:9">
      <c r="A27" s="50" t="s">
        <v>429</v>
      </c>
      <c r="B27" s="7" t="s">
        <v>430</v>
      </c>
      <c r="C27" s="50" t="s">
        <v>139</v>
      </c>
      <c r="D27" s="35"/>
      <c r="E27" s="35"/>
      <c r="F27" s="35"/>
      <c r="G27" s="35"/>
      <c r="H27" s="60"/>
      <c r="I27" s="35"/>
    </row>
    <row r="28" spans="1:9">
      <c r="A28" s="50" t="s">
        <v>431</v>
      </c>
      <c r="B28" s="7" t="s">
        <v>432</v>
      </c>
      <c r="C28" s="50" t="s">
        <v>139</v>
      </c>
      <c r="D28" s="35"/>
      <c r="E28" s="35"/>
      <c r="F28" s="35"/>
      <c r="G28" s="35"/>
      <c r="H28" s="60"/>
      <c r="I28" s="35"/>
    </row>
    <row r="29" spans="1:9">
      <c r="A29" s="50" t="s">
        <v>352</v>
      </c>
      <c r="B29" s="8" t="s">
        <v>433</v>
      </c>
      <c r="C29" s="50" t="s">
        <v>139</v>
      </c>
      <c r="D29" s="35"/>
      <c r="E29" s="35"/>
      <c r="F29" s="35"/>
      <c r="G29" s="35"/>
      <c r="H29" s="60"/>
      <c r="I29" s="35"/>
    </row>
    <row r="30" spans="1:9">
      <c r="A30" s="50" t="s">
        <v>354</v>
      </c>
      <c r="B30" s="8" t="s">
        <v>401</v>
      </c>
      <c r="C30" s="50" t="s">
        <v>139</v>
      </c>
      <c r="D30" s="35"/>
      <c r="E30" s="35"/>
      <c r="F30" s="35"/>
      <c r="G30" s="35"/>
      <c r="H30" s="60"/>
      <c r="I30" s="35"/>
    </row>
    <row r="31" spans="1:9" s="10" customFormat="1">
      <c r="A31" s="52">
        <v>3</v>
      </c>
      <c r="B31" s="12" t="s">
        <v>434</v>
      </c>
      <c r="C31" s="52" t="s">
        <v>139</v>
      </c>
      <c r="D31" s="57">
        <f>SUM(D32:D33)</f>
        <v>0</v>
      </c>
      <c r="E31" s="57">
        <f t="shared" ref="E31:I31" si="6">SUM(E32:E33)</f>
        <v>0</v>
      </c>
      <c r="F31" s="57">
        <f t="shared" si="6"/>
        <v>0</v>
      </c>
      <c r="G31" s="57">
        <f t="shared" si="6"/>
        <v>0</v>
      </c>
      <c r="H31" s="57">
        <f t="shared" ref="H31" si="7">SUM(H32:H33)</f>
        <v>0</v>
      </c>
      <c r="I31" s="57">
        <f t="shared" si="6"/>
        <v>0</v>
      </c>
    </row>
    <row r="32" spans="1:9">
      <c r="A32" s="50" t="s">
        <v>35</v>
      </c>
      <c r="B32" s="8" t="s">
        <v>201</v>
      </c>
      <c r="C32" s="50" t="s">
        <v>139</v>
      </c>
      <c r="D32" s="35"/>
      <c r="E32" s="35"/>
      <c r="F32" s="35"/>
      <c r="G32" s="35"/>
      <c r="H32" s="60"/>
      <c r="I32" s="35"/>
    </row>
    <row r="33" spans="1:9">
      <c r="A33" s="50" t="s">
        <v>43</v>
      </c>
      <c r="B33" s="8" t="s">
        <v>423</v>
      </c>
      <c r="C33" s="50" t="s">
        <v>139</v>
      </c>
      <c r="D33" s="35"/>
      <c r="E33" s="35"/>
      <c r="F33" s="35"/>
      <c r="G33" s="35"/>
      <c r="H33" s="60"/>
      <c r="I33" s="35"/>
    </row>
    <row r="34" spans="1:9" s="10" customFormat="1">
      <c r="A34" s="52">
        <v>4</v>
      </c>
      <c r="B34" s="11" t="s">
        <v>435</v>
      </c>
      <c r="C34" s="52" t="s">
        <v>139</v>
      </c>
      <c r="D34" s="57"/>
      <c r="E34" s="57"/>
      <c r="F34" s="57"/>
      <c r="G34" s="57"/>
      <c r="H34" s="57"/>
      <c r="I34" s="57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98425196850393704" right="0.51181102362204722" top="0.59055118110236227" bottom="0.39370078740157483" header="0.19685039370078741" footer="0.19685039370078741"/>
  <pageSetup paperSize="9" scale="6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B49"/>
  <sheetViews>
    <sheetView view="pageBreakPreview" workbookViewId="0">
      <pane ySplit="10" topLeftCell="A11" activePane="bottomLeft" state="frozenSplit"/>
      <selection pane="bottomLeft" activeCell="D8" sqref="D8:I9"/>
    </sheetView>
  </sheetViews>
  <sheetFormatPr defaultColWidth="0" defaultRowHeight="13.8"/>
  <cols>
    <col min="1" max="1" width="10.33203125" style="3" customWidth="1"/>
    <col min="2" max="2" width="41.88671875" style="33" customWidth="1"/>
    <col min="3" max="3" width="16.5546875" style="3" customWidth="1"/>
    <col min="4" max="5" width="10.6640625" style="3" customWidth="1"/>
    <col min="6" max="6" width="10.109375" style="3" customWidth="1"/>
    <col min="7" max="7" width="9.5546875" style="3" customWidth="1"/>
    <col min="8" max="8" width="13.109375" style="3" customWidth="1"/>
    <col min="9" max="11" width="14.5546875" style="3" customWidth="1"/>
    <col min="12" max="12" width="9.109375" style="3" hidden="1" customWidth="1"/>
    <col min="13" max="20" width="0.88671875" style="3" customWidth="1"/>
    <col min="21" max="256" width="0.88671875" style="3" hidden="1"/>
    <col min="257" max="257" width="10.33203125" style="3" customWidth="1"/>
    <col min="258" max="258" width="41.88671875" style="3" customWidth="1"/>
    <col min="259" max="259" width="17.6640625" style="3" customWidth="1"/>
    <col min="260" max="261" width="10.6640625" style="3" customWidth="1"/>
    <col min="262" max="262" width="10.109375" style="3" customWidth="1"/>
    <col min="263" max="264" width="9.5546875" style="3" customWidth="1"/>
    <col min="265" max="265" width="8.88671875" style="3" customWidth="1"/>
    <col min="266" max="266" width="8.44140625" style="3" customWidth="1"/>
    <col min="267" max="267" width="9.5546875" style="3" customWidth="1"/>
    <col min="268" max="268" width="9.88671875" style="3" customWidth="1"/>
    <col min="269" max="276" width="0.88671875" style="3" customWidth="1"/>
    <col min="277" max="512" width="0.88671875" style="3" hidden="1"/>
    <col min="513" max="513" width="10.33203125" style="3" customWidth="1"/>
    <col min="514" max="514" width="41.88671875" style="3" customWidth="1"/>
    <col min="515" max="515" width="17.6640625" style="3" customWidth="1"/>
    <col min="516" max="517" width="10.6640625" style="3" customWidth="1"/>
    <col min="518" max="518" width="10.109375" style="3" customWidth="1"/>
    <col min="519" max="520" width="9.5546875" style="3" customWidth="1"/>
    <col min="521" max="521" width="8.88671875" style="3" customWidth="1"/>
    <col min="522" max="522" width="8.44140625" style="3" customWidth="1"/>
    <col min="523" max="523" width="9.5546875" style="3" customWidth="1"/>
    <col min="524" max="524" width="9.88671875" style="3" customWidth="1"/>
    <col min="525" max="532" width="0.88671875" style="3" customWidth="1"/>
    <col min="533" max="768" width="0.88671875" style="3" hidden="1"/>
    <col min="769" max="769" width="10.33203125" style="3" customWidth="1"/>
    <col min="770" max="770" width="41.88671875" style="3" customWidth="1"/>
    <col min="771" max="771" width="17.6640625" style="3" customWidth="1"/>
    <col min="772" max="773" width="10.6640625" style="3" customWidth="1"/>
    <col min="774" max="774" width="10.109375" style="3" customWidth="1"/>
    <col min="775" max="776" width="9.5546875" style="3" customWidth="1"/>
    <col min="777" max="777" width="8.88671875" style="3" customWidth="1"/>
    <col min="778" max="778" width="8.44140625" style="3" customWidth="1"/>
    <col min="779" max="779" width="9.5546875" style="3" customWidth="1"/>
    <col min="780" max="780" width="9.88671875" style="3" customWidth="1"/>
    <col min="781" max="788" width="0.88671875" style="3" customWidth="1"/>
    <col min="789" max="1024" width="0.88671875" style="3" hidden="1"/>
    <col min="1025" max="1025" width="10.33203125" style="3" customWidth="1"/>
    <col min="1026" max="1026" width="41.88671875" style="3" customWidth="1"/>
    <col min="1027" max="1027" width="17.6640625" style="3" customWidth="1"/>
    <col min="1028" max="1029" width="10.6640625" style="3" customWidth="1"/>
    <col min="1030" max="1030" width="10.109375" style="3" customWidth="1"/>
    <col min="1031" max="1032" width="9.5546875" style="3" customWidth="1"/>
    <col min="1033" max="1033" width="8.88671875" style="3" customWidth="1"/>
    <col min="1034" max="1034" width="8.44140625" style="3" customWidth="1"/>
    <col min="1035" max="1035" width="9.5546875" style="3" customWidth="1"/>
    <col min="1036" max="1036" width="9.88671875" style="3" customWidth="1"/>
    <col min="1037" max="1044" width="0.88671875" style="3" customWidth="1"/>
    <col min="1045" max="1280" width="0.88671875" style="3" hidden="1"/>
    <col min="1281" max="1281" width="10.33203125" style="3" customWidth="1"/>
    <col min="1282" max="1282" width="41.88671875" style="3" customWidth="1"/>
    <col min="1283" max="1283" width="17.6640625" style="3" customWidth="1"/>
    <col min="1284" max="1285" width="10.6640625" style="3" customWidth="1"/>
    <col min="1286" max="1286" width="10.109375" style="3" customWidth="1"/>
    <col min="1287" max="1288" width="9.5546875" style="3" customWidth="1"/>
    <col min="1289" max="1289" width="8.88671875" style="3" customWidth="1"/>
    <col min="1290" max="1290" width="8.44140625" style="3" customWidth="1"/>
    <col min="1291" max="1291" width="9.5546875" style="3" customWidth="1"/>
    <col min="1292" max="1292" width="9.88671875" style="3" customWidth="1"/>
    <col min="1293" max="1300" width="0.88671875" style="3" customWidth="1"/>
    <col min="1301" max="1536" width="0.88671875" style="3" hidden="1"/>
    <col min="1537" max="1537" width="10.33203125" style="3" customWidth="1"/>
    <col min="1538" max="1538" width="41.88671875" style="3" customWidth="1"/>
    <col min="1539" max="1539" width="17.6640625" style="3" customWidth="1"/>
    <col min="1540" max="1541" width="10.6640625" style="3" customWidth="1"/>
    <col min="1542" max="1542" width="10.109375" style="3" customWidth="1"/>
    <col min="1543" max="1544" width="9.5546875" style="3" customWidth="1"/>
    <col min="1545" max="1545" width="8.88671875" style="3" customWidth="1"/>
    <col min="1546" max="1546" width="8.44140625" style="3" customWidth="1"/>
    <col min="1547" max="1547" width="9.5546875" style="3" customWidth="1"/>
    <col min="1548" max="1548" width="9.88671875" style="3" customWidth="1"/>
    <col min="1549" max="1556" width="0.88671875" style="3" customWidth="1"/>
    <col min="1557" max="1792" width="0.88671875" style="3" hidden="1"/>
    <col min="1793" max="1793" width="10.33203125" style="3" customWidth="1"/>
    <col min="1794" max="1794" width="41.88671875" style="3" customWidth="1"/>
    <col min="1795" max="1795" width="17.6640625" style="3" customWidth="1"/>
    <col min="1796" max="1797" width="10.6640625" style="3" customWidth="1"/>
    <col min="1798" max="1798" width="10.109375" style="3" customWidth="1"/>
    <col min="1799" max="1800" width="9.5546875" style="3" customWidth="1"/>
    <col min="1801" max="1801" width="8.88671875" style="3" customWidth="1"/>
    <col min="1802" max="1802" width="8.44140625" style="3" customWidth="1"/>
    <col min="1803" max="1803" width="9.5546875" style="3" customWidth="1"/>
    <col min="1804" max="1804" width="9.88671875" style="3" customWidth="1"/>
    <col min="1805" max="1812" width="0.88671875" style="3" customWidth="1"/>
    <col min="1813" max="2048" width="0.88671875" style="3" hidden="1"/>
    <col min="2049" max="2049" width="10.33203125" style="3" customWidth="1"/>
    <col min="2050" max="2050" width="41.88671875" style="3" customWidth="1"/>
    <col min="2051" max="2051" width="17.6640625" style="3" customWidth="1"/>
    <col min="2052" max="2053" width="10.6640625" style="3" customWidth="1"/>
    <col min="2054" max="2054" width="10.109375" style="3" customWidth="1"/>
    <col min="2055" max="2056" width="9.5546875" style="3" customWidth="1"/>
    <col min="2057" max="2057" width="8.88671875" style="3" customWidth="1"/>
    <col min="2058" max="2058" width="8.44140625" style="3" customWidth="1"/>
    <col min="2059" max="2059" width="9.5546875" style="3" customWidth="1"/>
    <col min="2060" max="2060" width="9.88671875" style="3" customWidth="1"/>
    <col min="2061" max="2068" width="0.88671875" style="3" customWidth="1"/>
    <col min="2069" max="2304" width="0.88671875" style="3" hidden="1"/>
    <col min="2305" max="2305" width="10.33203125" style="3" customWidth="1"/>
    <col min="2306" max="2306" width="41.88671875" style="3" customWidth="1"/>
    <col min="2307" max="2307" width="17.6640625" style="3" customWidth="1"/>
    <col min="2308" max="2309" width="10.6640625" style="3" customWidth="1"/>
    <col min="2310" max="2310" width="10.109375" style="3" customWidth="1"/>
    <col min="2311" max="2312" width="9.5546875" style="3" customWidth="1"/>
    <col min="2313" max="2313" width="8.88671875" style="3" customWidth="1"/>
    <col min="2314" max="2314" width="8.44140625" style="3" customWidth="1"/>
    <col min="2315" max="2315" width="9.5546875" style="3" customWidth="1"/>
    <col min="2316" max="2316" width="9.88671875" style="3" customWidth="1"/>
    <col min="2317" max="2324" width="0.88671875" style="3" customWidth="1"/>
    <col min="2325" max="2560" width="0.88671875" style="3" hidden="1"/>
    <col min="2561" max="2561" width="10.33203125" style="3" customWidth="1"/>
    <col min="2562" max="2562" width="41.88671875" style="3" customWidth="1"/>
    <col min="2563" max="2563" width="17.6640625" style="3" customWidth="1"/>
    <col min="2564" max="2565" width="10.6640625" style="3" customWidth="1"/>
    <col min="2566" max="2566" width="10.109375" style="3" customWidth="1"/>
    <col min="2567" max="2568" width="9.5546875" style="3" customWidth="1"/>
    <col min="2569" max="2569" width="8.88671875" style="3" customWidth="1"/>
    <col min="2570" max="2570" width="8.44140625" style="3" customWidth="1"/>
    <col min="2571" max="2571" width="9.5546875" style="3" customWidth="1"/>
    <col min="2572" max="2572" width="9.88671875" style="3" customWidth="1"/>
    <col min="2573" max="2580" width="0.88671875" style="3" customWidth="1"/>
    <col min="2581" max="2816" width="0.88671875" style="3" hidden="1"/>
    <col min="2817" max="2817" width="10.33203125" style="3" customWidth="1"/>
    <col min="2818" max="2818" width="41.88671875" style="3" customWidth="1"/>
    <col min="2819" max="2819" width="17.6640625" style="3" customWidth="1"/>
    <col min="2820" max="2821" width="10.6640625" style="3" customWidth="1"/>
    <col min="2822" max="2822" width="10.109375" style="3" customWidth="1"/>
    <col min="2823" max="2824" width="9.5546875" style="3" customWidth="1"/>
    <col min="2825" max="2825" width="8.88671875" style="3" customWidth="1"/>
    <col min="2826" max="2826" width="8.44140625" style="3" customWidth="1"/>
    <col min="2827" max="2827" width="9.5546875" style="3" customWidth="1"/>
    <col min="2828" max="2828" width="9.88671875" style="3" customWidth="1"/>
    <col min="2829" max="2836" width="0.88671875" style="3" customWidth="1"/>
    <col min="2837" max="3072" width="0.88671875" style="3" hidden="1"/>
    <col min="3073" max="3073" width="10.33203125" style="3" customWidth="1"/>
    <col min="3074" max="3074" width="41.88671875" style="3" customWidth="1"/>
    <col min="3075" max="3075" width="17.6640625" style="3" customWidth="1"/>
    <col min="3076" max="3077" width="10.6640625" style="3" customWidth="1"/>
    <col min="3078" max="3078" width="10.109375" style="3" customWidth="1"/>
    <col min="3079" max="3080" width="9.5546875" style="3" customWidth="1"/>
    <col min="3081" max="3081" width="8.88671875" style="3" customWidth="1"/>
    <col min="3082" max="3082" width="8.44140625" style="3" customWidth="1"/>
    <col min="3083" max="3083" width="9.5546875" style="3" customWidth="1"/>
    <col min="3084" max="3084" width="9.88671875" style="3" customWidth="1"/>
    <col min="3085" max="3092" width="0.88671875" style="3" customWidth="1"/>
    <col min="3093" max="3328" width="0.88671875" style="3" hidden="1"/>
    <col min="3329" max="3329" width="10.33203125" style="3" customWidth="1"/>
    <col min="3330" max="3330" width="41.88671875" style="3" customWidth="1"/>
    <col min="3331" max="3331" width="17.6640625" style="3" customWidth="1"/>
    <col min="3332" max="3333" width="10.6640625" style="3" customWidth="1"/>
    <col min="3334" max="3334" width="10.109375" style="3" customWidth="1"/>
    <col min="3335" max="3336" width="9.5546875" style="3" customWidth="1"/>
    <col min="3337" max="3337" width="8.88671875" style="3" customWidth="1"/>
    <col min="3338" max="3338" width="8.44140625" style="3" customWidth="1"/>
    <col min="3339" max="3339" width="9.5546875" style="3" customWidth="1"/>
    <col min="3340" max="3340" width="9.88671875" style="3" customWidth="1"/>
    <col min="3341" max="3348" width="0.88671875" style="3" customWidth="1"/>
    <col min="3349" max="3584" width="0.88671875" style="3" hidden="1"/>
    <col min="3585" max="3585" width="10.33203125" style="3" customWidth="1"/>
    <col min="3586" max="3586" width="41.88671875" style="3" customWidth="1"/>
    <col min="3587" max="3587" width="17.6640625" style="3" customWidth="1"/>
    <col min="3588" max="3589" width="10.6640625" style="3" customWidth="1"/>
    <col min="3590" max="3590" width="10.109375" style="3" customWidth="1"/>
    <col min="3591" max="3592" width="9.5546875" style="3" customWidth="1"/>
    <col min="3593" max="3593" width="8.88671875" style="3" customWidth="1"/>
    <col min="3594" max="3594" width="8.44140625" style="3" customWidth="1"/>
    <col min="3595" max="3595" width="9.5546875" style="3" customWidth="1"/>
    <col min="3596" max="3596" width="9.88671875" style="3" customWidth="1"/>
    <col min="3597" max="3604" width="0.88671875" style="3" customWidth="1"/>
    <col min="3605" max="3840" width="0.88671875" style="3" hidden="1"/>
    <col min="3841" max="3841" width="10.33203125" style="3" customWidth="1"/>
    <col min="3842" max="3842" width="41.88671875" style="3" customWidth="1"/>
    <col min="3843" max="3843" width="17.6640625" style="3" customWidth="1"/>
    <col min="3844" max="3845" width="10.6640625" style="3" customWidth="1"/>
    <col min="3846" max="3846" width="10.109375" style="3" customWidth="1"/>
    <col min="3847" max="3848" width="9.5546875" style="3" customWidth="1"/>
    <col min="3849" max="3849" width="8.88671875" style="3" customWidth="1"/>
    <col min="3850" max="3850" width="8.44140625" style="3" customWidth="1"/>
    <col min="3851" max="3851" width="9.5546875" style="3" customWidth="1"/>
    <col min="3852" max="3852" width="9.88671875" style="3" customWidth="1"/>
    <col min="3853" max="3860" width="0.88671875" style="3" customWidth="1"/>
    <col min="3861" max="4096" width="0.88671875" style="3" hidden="1"/>
    <col min="4097" max="4097" width="10.33203125" style="3" customWidth="1"/>
    <col min="4098" max="4098" width="41.88671875" style="3" customWidth="1"/>
    <col min="4099" max="4099" width="17.6640625" style="3" customWidth="1"/>
    <col min="4100" max="4101" width="10.6640625" style="3" customWidth="1"/>
    <col min="4102" max="4102" width="10.109375" style="3" customWidth="1"/>
    <col min="4103" max="4104" width="9.5546875" style="3" customWidth="1"/>
    <col min="4105" max="4105" width="8.88671875" style="3" customWidth="1"/>
    <col min="4106" max="4106" width="8.44140625" style="3" customWidth="1"/>
    <col min="4107" max="4107" width="9.5546875" style="3" customWidth="1"/>
    <col min="4108" max="4108" width="9.88671875" style="3" customWidth="1"/>
    <col min="4109" max="4116" width="0.88671875" style="3" customWidth="1"/>
    <col min="4117" max="4352" width="0.88671875" style="3" hidden="1"/>
    <col min="4353" max="4353" width="10.33203125" style="3" customWidth="1"/>
    <col min="4354" max="4354" width="41.88671875" style="3" customWidth="1"/>
    <col min="4355" max="4355" width="17.6640625" style="3" customWidth="1"/>
    <col min="4356" max="4357" width="10.6640625" style="3" customWidth="1"/>
    <col min="4358" max="4358" width="10.109375" style="3" customWidth="1"/>
    <col min="4359" max="4360" width="9.5546875" style="3" customWidth="1"/>
    <col min="4361" max="4361" width="8.88671875" style="3" customWidth="1"/>
    <col min="4362" max="4362" width="8.44140625" style="3" customWidth="1"/>
    <col min="4363" max="4363" width="9.5546875" style="3" customWidth="1"/>
    <col min="4364" max="4364" width="9.88671875" style="3" customWidth="1"/>
    <col min="4365" max="4372" width="0.88671875" style="3" customWidth="1"/>
    <col min="4373" max="4608" width="0.88671875" style="3" hidden="1"/>
    <col min="4609" max="4609" width="10.33203125" style="3" customWidth="1"/>
    <col min="4610" max="4610" width="41.88671875" style="3" customWidth="1"/>
    <col min="4611" max="4611" width="17.6640625" style="3" customWidth="1"/>
    <col min="4612" max="4613" width="10.6640625" style="3" customWidth="1"/>
    <col min="4614" max="4614" width="10.109375" style="3" customWidth="1"/>
    <col min="4615" max="4616" width="9.5546875" style="3" customWidth="1"/>
    <col min="4617" max="4617" width="8.88671875" style="3" customWidth="1"/>
    <col min="4618" max="4618" width="8.44140625" style="3" customWidth="1"/>
    <col min="4619" max="4619" width="9.5546875" style="3" customWidth="1"/>
    <col min="4620" max="4620" width="9.88671875" style="3" customWidth="1"/>
    <col min="4621" max="4628" width="0.88671875" style="3" customWidth="1"/>
    <col min="4629" max="4864" width="0.88671875" style="3" hidden="1"/>
    <col min="4865" max="4865" width="10.33203125" style="3" customWidth="1"/>
    <col min="4866" max="4866" width="41.88671875" style="3" customWidth="1"/>
    <col min="4867" max="4867" width="17.6640625" style="3" customWidth="1"/>
    <col min="4868" max="4869" width="10.6640625" style="3" customWidth="1"/>
    <col min="4870" max="4870" width="10.109375" style="3" customWidth="1"/>
    <col min="4871" max="4872" width="9.5546875" style="3" customWidth="1"/>
    <col min="4873" max="4873" width="8.88671875" style="3" customWidth="1"/>
    <col min="4874" max="4874" width="8.44140625" style="3" customWidth="1"/>
    <col min="4875" max="4875" width="9.5546875" style="3" customWidth="1"/>
    <col min="4876" max="4876" width="9.88671875" style="3" customWidth="1"/>
    <col min="4877" max="4884" width="0.88671875" style="3" customWidth="1"/>
    <col min="4885" max="5120" width="0.88671875" style="3" hidden="1"/>
    <col min="5121" max="5121" width="10.33203125" style="3" customWidth="1"/>
    <col min="5122" max="5122" width="41.88671875" style="3" customWidth="1"/>
    <col min="5123" max="5123" width="17.6640625" style="3" customWidth="1"/>
    <col min="5124" max="5125" width="10.6640625" style="3" customWidth="1"/>
    <col min="5126" max="5126" width="10.109375" style="3" customWidth="1"/>
    <col min="5127" max="5128" width="9.5546875" style="3" customWidth="1"/>
    <col min="5129" max="5129" width="8.88671875" style="3" customWidth="1"/>
    <col min="5130" max="5130" width="8.44140625" style="3" customWidth="1"/>
    <col min="5131" max="5131" width="9.5546875" style="3" customWidth="1"/>
    <col min="5132" max="5132" width="9.88671875" style="3" customWidth="1"/>
    <col min="5133" max="5140" width="0.88671875" style="3" customWidth="1"/>
    <col min="5141" max="5376" width="0.88671875" style="3" hidden="1"/>
    <col min="5377" max="5377" width="10.33203125" style="3" customWidth="1"/>
    <col min="5378" max="5378" width="41.88671875" style="3" customWidth="1"/>
    <col min="5379" max="5379" width="17.6640625" style="3" customWidth="1"/>
    <col min="5380" max="5381" width="10.6640625" style="3" customWidth="1"/>
    <col min="5382" max="5382" width="10.109375" style="3" customWidth="1"/>
    <col min="5383" max="5384" width="9.5546875" style="3" customWidth="1"/>
    <col min="5385" max="5385" width="8.88671875" style="3" customWidth="1"/>
    <col min="5386" max="5386" width="8.44140625" style="3" customWidth="1"/>
    <col min="5387" max="5387" width="9.5546875" style="3" customWidth="1"/>
    <col min="5388" max="5388" width="9.88671875" style="3" customWidth="1"/>
    <col min="5389" max="5396" width="0.88671875" style="3" customWidth="1"/>
    <col min="5397" max="5632" width="0.88671875" style="3" hidden="1"/>
    <col min="5633" max="5633" width="10.33203125" style="3" customWidth="1"/>
    <col min="5634" max="5634" width="41.88671875" style="3" customWidth="1"/>
    <col min="5635" max="5635" width="17.6640625" style="3" customWidth="1"/>
    <col min="5636" max="5637" width="10.6640625" style="3" customWidth="1"/>
    <col min="5638" max="5638" width="10.109375" style="3" customWidth="1"/>
    <col min="5639" max="5640" width="9.5546875" style="3" customWidth="1"/>
    <col min="5641" max="5641" width="8.88671875" style="3" customWidth="1"/>
    <col min="5642" max="5642" width="8.44140625" style="3" customWidth="1"/>
    <col min="5643" max="5643" width="9.5546875" style="3" customWidth="1"/>
    <col min="5644" max="5644" width="9.88671875" style="3" customWidth="1"/>
    <col min="5645" max="5652" width="0.88671875" style="3" customWidth="1"/>
    <col min="5653" max="5888" width="0.88671875" style="3" hidden="1"/>
    <col min="5889" max="5889" width="10.33203125" style="3" customWidth="1"/>
    <col min="5890" max="5890" width="41.88671875" style="3" customWidth="1"/>
    <col min="5891" max="5891" width="17.6640625" style="3" customWidth="1"/>
    <col min="5892" max="5893" width="10.6640625" style="3" customWidth="1"/>
    <col min="5894" max="5894" width="10.109375" style="3" customWidth="1"/>
    <col min="5895" max="5896" width="9.5546875" style="3" customWidth="1"/>
    <col min="5897" max="5897" width="8.88671875" style="3" customWidth="1"/>
    <col min="5898" max="5898" width="8.44140625" style="3" customWidth="1"/>
    <col min="5899" max="5899" width="9.5546875" style="3" customWidth="1"/>
    <col min="5900" max="5900" width="9.88671875" style="3" customWidth="1"/>
    <col min="5901" max="5908" width="0.88671875" style="3" customWidth="1"/>
    <col min="5909" max="6144" width="0.88671875" style="3" hidden="1"/>
    <col min="6145" max="6145" width="10.33203125" style="3" customWidth="1"/>
    <col min="6146" max="6146" width="41.88671875" style="3" customWidth="1"/>
    <col min="6147" max="6147" width="17.6640625" style="3" customWidth="1"/>
    <col min="6148" max="6149" width="10.6640625" style="3" customWidth="1"/>
    <col min="6150" max="6150" width="10.109375" style="3" customWidth="1"/>
    <col min="6151" max="6152" width="9.5546875" style="3" customWidth="1"/>
    <col min="6153" max="6153" width="8.88671875" style="3" customWidth="1"/>
    <col min="6154" max="6154" width="8.44140625" style="3" customWidth="1"/>
    <col min="6155" max="6155" width="9.5546875" style="3" customWidth="1"/>
    <col min="6156" max="6156" width="9.88671875" style="3" customWidth="1"/>
    <col min="6157" max="6164" width="0.88671875" style="3" customWidth="1"/>
    <col min="6165" max="6400" width="0.88671875" style="3" hidden="1"/>
    <col min="6401" max="6401" width="10.33203125" style="3" customWidth="1"/>
    <col min="6402" max="6402" width="41.88671875" style="3" customWidth="1"/>
    <col min="6403" max="6403" width="17.6640625" style="3" customWidth="1"/>
    <col min="6404" max="6405" width="10.6640625" style="3" customWidth="1"/>
    <col min="6406" max="6406" width="10.109375" style="3" customWidth="1"/>
    <col min="6407" max="6408" width="9.5546875" style="3" customWidth="1"/>
    <col min="6409" max="6409" width="8.88671875" style="3" customWidth="1"/>
    <col min="6410" max="6410" width="8.44140625" style="3" customWidth="1"/>
    <col min="6411" max="6411" width="9.5546875" style="3" customWidth="1"/>
    <col min="6412" max="6412" width="9.88671875" style="3" customWidth="1"/>
    <col min="6413" max="6420" width="0.88671875" style="3" customWidth="1"/>
    <col min="6421" max="6656" width="0.88671875" style="3" hidden="1"/>
    <col min="6657" max="6657" width="10.33203125" style="3" customWidth="1"/>
    <col min="6658" max="6658" width="41.88671875" style="3" customWidth="1"/>
    <col min="6659" max="6659" width="17.6640625" style="3" customWidth="1"/>
    <col min="6660" max="6661" width="10.6640625" style="3" customWidth="1"/>
    <col min="6662" max="6662" width="10.109375" style="3" customWidth="1"/>
    <col min="6663" max="6664" width="9.5546875" style="3" customWidth="1"/>
    <col min="6665" max="6665" width="8.88671875" style="3" customWidth="1"/>
    <col min="6666" max="6666" width="8.44140625" style="3" customWidth="1"/>
    <col min="6667" max="6667" width="9.5546875" style="3" customWidth="1"/>
    <col min="6668" max="6668" width="9.88671875" style="3" customWidth="1"/>
    <col min="6669" max="6676" width="0.88671875" style="3" customWidth="1"/>
    <col min="6677" max="6912" width="0.88671875" style="3" hidden="1"/>
    <col min="6913" max="6913" width="10.33203125" style="3" customWidth="1"/>
    <col min="6914" max="6914" width="41.88671875" style="3" customWidth="1"/>
    <col min="6915" max="6915" width="17.6640625" style="3" customWidth="1"/>
    <col min="6916" max="6917" width="10.6640625" style="3" customWidth="1"/>
    <col min="6918" max="6918" width="10.109375" style="3" customWidth="1"/>
    <col min="6919" max="6920" width="9.5546875" style="3" customWidth="1"/>
    <col min="6921" max="6921" width="8.88671875" style="3" customWidth="1"/>
    <col min="6922" max="6922" width="8.44140625" style="3" customWidth="1"/>
    <col min="6923" max="6923" width="9.5546875" style="3" customWidth="1"/>
    <col min="6924" max="6924" width="9.88671875" style="3" customWidth="1"/>
    <col min="6925" max="6932" width="0.88671875" style="3" customWidth="1"/>
    <col min="6933" max="7168" width="0.88671875" style="3" hidden="1"/>
    <col min="7169" max="7169" width="10.33203125" style="3" customWidth="1"/>
    <col min="7170" max="7170" width="41.88671875" style="3" customWidth="1"/>
    <col min="7171" max="7171" width="17.6640625" style="3" customWidth="1"/>
    <col min="7172" max="7173" width="10.6640625" style="3" customWidth="1"/>
    <col min="7174" max="7174" width="10.109375" style="3" customWidth="1"/>
    <col min="7175" max="7176" width="9.5546875" style="3" customWidth="1"/>
    <col min="7177" max="7177" width="8.88671875" style="3" customWidth="1"/>
    <col min="7178" max="7178" width="8.44140625" style="3" customWidth="1"/>
    <col min="7179" max="7179" width="9.5546875" style="3" customWidth="1"/>
    <col min="7180" max="7180" width="9.88671875" style="3" customWidth="1"/>
    <col min="7181" max="7188" width="0.88671875" style="3" customWidth="1"/>
    <col min="7189" max="7424" width="0.88671875" style="3" hidden="1"/>
    <col min="7425" max="7425" width="10.33203125" style="3" customWidth="1"/>
    <col min="7426" max="7426" width="41.88671875" style="3" customWidth="1"/>
    <col min="7427" max="7427" width="17.6640625" style="3" customWidth="1"/>
    <col min="7428" max="7429" width="10.6640625" style="3" customWidth="1"/>
    <col min="7430" max="7430" width="10.109375" style="3" customWidth="1"/>
    <col min="7431" max="7432" width="9.5546875" style="3" customWidth="1"/>
    <col min="7433" max="7433" width="8.88671875" style="3" customWidth="1"/>
    <col min="7434" max="7434" width="8.44140625" style="3" customWidth="1"/>
    <col min="7435" max="7435" width="9.5546875" style="3" customWidth="1"/>
    <col min="7436" max="7436" width="9.88671875" style="3" customWidth="1"/>
    <col min="7437" max="7444" width="0.88671875" style="3" customWidth="1"/>
    <col min="7445" max="7680" width="0.88671875" style="3" hidden="1"/>
    <col min="7681" max="7681" width="10.33203125" style="3" customWidth="1"/>
    <col min="7682" max="7682" width="41.88671875" style="3" customWidth="1"/>
    <col min="7683" max="7683" width="17.6640625" style="3" customWidth="1"/>
    <col min="7684" max="7685" width="10.6640625" style="3" customWidth="1"/>
    <col min="7686" max="7686" width="10.109375" style="3" customWidth="1"/>
    <col min="7687" max="7688" width="9.5546875" style="3" customWidth="1"/>
    <col min="7689" max="7689" width="8.88671875" style="3" customWidth="1"/>
    <col min="7690" max="7690" width="8.44140625" style="3" customWidth="1"/>
    <col min="7691" max="7691" width="9.5546875" style="3" customWidth="1"/>
    <col min="7692" max="7692" width="9.88671875" style="3" customWidth="1"/>
    <col min="7693" max="7700" width="0.88671875" style="3" customWidth="1"/>
    <col min="7701" max="7936" width="0.88671875" style="3" hidden="1"/>
    <col min="7937" max="7937" width="10.33203125" style="3" customWidth="1"/>
    <col min="7938" max="7938" width="41.88671875" style="3" customWidth="1"/>
    <col min="7939" max="7939" width="17.6640625" style="3" customWidth="1"/>
    <col min="7940" max="7941" width="10.6640625" style="3" customWidth="1"/>
    <col min="7942" max="7942" width="10.109375" style="3" customWidth="1"/>
    <col min="7943" max="7944" width="9.5546875" style="3" customWidth="1"/>
    <col min="7945" max="7945" width="8.88671875" style="3" customWidth="1"/>
    <col min="7946" max="7946" width="8.44140625" style="3" customWidth="1"/>
    <col min="7947" max="7947" width="9.5546875" style="3" customWidth="1"/>
    <col min="7948" max="7948" width="9.88671875" style="3" customWidth="1"/>
    <col min="7949" max="7956" width="0.88671875" style="3" customWidth="1"/>
    <col min="7957" max="8192" width="0.88671875" style="3" hidden="1"/>
    <col min="8193" max="8193" width="10.33203125" style="3" customWidth="1"/>
    <col min="8194" max="8194" width="41.88671875" style="3" customWidth="1"/>
    <col min="8195" max="8195" width="17.6640625" style="3" customWidth="1"/>
    <col min="8196" max="8197" width="10.6640625" style="3" customWidth="1"/>
    <col min="8198" max="8198" width="10.109375" style="3" customWidth="1"/>
    <col min="8199" max="8200" width="9.5546875" style="3" customWidth="1"/>
    <col min="8201" max="8201" width="8.88671875" style="3" customWidth="1"/>
    <col min="8202" max="8202" width="8.44140625" style="3" customWidth="1"/>
    <col min="8203" max="8203" width="9.5546875" style="3" customWidth="1"/>
    <col min="8204" max="8204" width="9.88671875" style="3" customWidth="1"/>
    <col min="8205" max="8212" width="0.88671875" style="3" customWidth="1"/>
    <col min="8213" max="8448" width="0.88671875" style="3" hidden="1"/>
    <col min="8449" max="8449" width="10.33203125" style="3" customWidth="1"/>
    <col min="8450" max="8450" width="41.88671875" style="3" customWidth="1"/>
    <col min="8451" max="8451" width="17.6640625" style="3" customWidth="1"/>
    <col min="8452" max="8453" width="10.6640625" style="3" customWidth="1"/>
    <col min="8454" max="8454" width="10.109375" style="3" customWidth="1"/>
    <col min="8455" max="8456" width="9.5546875" style="3" customWidth="1"/>
    <col min="8457" max="8457" width="8.88671875" style="3" customWidth="1"/>
    <col min="8458" max="8458" width="8.44140625" style="3" customWidth="1"/>
    <col min="8459" max="8459" width="9.5546875" style="3" customWidth="1"/>
    <col min="8460" max="8460" width="9.88671875" style="3" customWidth="1"/>
    <col min="8461" max="8468" width="0.88671875" style="3" customWidth="1"/>
    <col min="8469" max="8704" width="0.88671875" style="3" hidden="1"/>
    <col min="8705" max="8705" width="10.33203125" style="3" customWidth="1"/>
    <col min="8706" max="8706" width="41.88671875" style="3" customWidth="1"/>
    <col min="8707" max="8707" width="17.6640625" style="3" customWidth="1"/>
    <col min="8708" max="8709" width="10.6640625" style="3" customWidth="1"/>
    <col min="8710" max="8710" width="10.109375" style="3" customWidth="1"/>
    <col min="8711" max="8712" width="9.5546875" style="3" customWidth="1"/>
    <col min="8713" max="8713" width="8.88671875" style="3" customWidth="1"/>
    <col min="8714" max="8714" width="8.44140625" style="3" customWidth="1"/>
    <col min="8715" max="8715" width="9.5546875" style="3" customWidth="1"/>
    <col min="8716" max="8716" width="9.88671875" style="3" customWidth="1"/>
    <col min="8717" max="8724" width="0.88671875" style="3" customWidth="1"/>
    <col min="8725" max="8960" width="0.88671875" style="3" hidden="1"/>
    <col min="8961" max="8961" width="10.33203125" style="3" customWidth="1"/>
    <col min="8962" max="8962" width="41.88671875" style="3" customWidth="1"/>
    <col min="8963" max="8963" width="17.6640625" style="3" customWidth="1"/>
    <col min="8964" max="8965" width="10.6640625" style="3" customWidth="1"/>
    <col min="8966" max="8966" width="10.109375" style="3" customWidth="1"/>
    <col min="8967" max="8968" width="9.5546875" style="3" customWidth="1"/>
    <col min="8969" max="8969" width="8.88671875" style="3" customWidth="1"/>
    <col min="8970" max="8970" width="8.44140625" style="3" customWidth="1"/>
    <col min="8971" max="8971" width="9.5546875" style="3" customWidth="1"/>
    <col min="8972" max="8972" width="9.88671875" style="3" customWidth="1"/>
    <col min="8973" max="8980" width="0.88671875" style="3" customWidth="1"/>
    <col min="8981" max="9216" width="0.88671875" style="3" hidden="1"/>
    <col min="9217" max="9217" width="10.33203125" style="3" customWidth="1"/>
    <col min="9218" max="9218" width="41.88671875" style="3" customWidth="1"/>
    <col min="9219" max="9219" width="17.6640625" style="3" customWidth="1"/>
    <col min="9220" max="9221" width="10.6640625" style="3" customWidth="1"/>
    <col min="9222" max="9222" width="10.109375" style="3" customWidth="1"/>
    <col min="9223" max="9224" width="9.5546875" style="3" customWidth="1"/>
    <col min="9225" max="9225" width="8.88671875" style="3" customWidth="1"/>
    <col min="9226" max="9226" width="8.44140625" style="3" customWidth="1"/>
    <col min="9227" max="9227" width="9.5546875" style="3" customWidth="1"/>
    <col min="9228" max="9228" width="9.88671875" style="3" customWidth="1"/>
    <col min="9229" max="9236" width="0.88671875" style="3" customWidth="1"/>
    <col min="9237" max="9472" width="0.88671875" style="3" hidden="1"/>
    <col min="9473" max="9473" width="10.33203125" style="3" customWidth="1"/>
    <col min="9474" max="9474" width="41.88671875" style="3" customWidth="1"/>
    <col min="9475" max="9475" width="17.6640625" style="3" customWidth="1"/>
    <col min="9476" max="9477" width="10.6640625" style="3" customWidth="1"/>
    <col min="9478" max="9478" width="10.109375" style="3" customWidth="1"/>
    <col min="9479" max="9480" width="9.5546875" style="3" customWidth="1"/>
    <col min="9481" max="9481" width="8.88671875" style="3" customWidth="1"/>
    <col min="9482" max="9482" width="8.44140625" style="3" customWidth="1"/>
    <col min="9483" max="9483" width="9.5546875" style="3" customWidth="1"/>
    <col min="9484" max="9484" width="9.88671875" style="3" customWidth="1"/>
    <col min="9485" max="9492" width="0.88671875" style="3" customWidth="1"/>
    <col min="9493" max="9728" width="0.88671875" style="3" hidden="1"/>
    <col min="9729" max="9729" width="10.33203125" style="3" customWidth="1"/>
    <col min="9730" max="9730" width="41.88671875" style="3" customWidth="1"/>
    <col min="9731" max="9731" width="17.6640625" style="3" customWidth="1"/>
    <col min="9732" max="9733" width="10.6640625" style="3" customWidth="1"/>
    <col min="9734" max="9734" width="10.109375" style="3" customWidth="1"/>
    <col min="9735" max="9736" width="9.5546875" style="3" customWidth="1"/>
    <col min="9737" max="9737" width="8.88671875" style="3" customWidth="1"/>
    <col min="9738" max="9738" width="8.44140625" style="3" customWidth="1"/>
    <col min="9739" max="9739" width="9.5546875" style="3" customWidth="1"/>
    <col min="9740" max="9740" width="9.88671875" style="3" customWidth="1"/>
    <col min="9741" max="9748" width="0.88671875" style="3" customWidth="1"/>
    <col min="9749" max="9984" width="0.88671875" style="3" hidden="1"/>
    <col min="9985" max="9985" width="10.33203125" style="3" customWidth="1"/>
    <col min="9986" max="9986" width="41.88671875" style="3" customWidth="1"/>
    <col min="9987" max="9987" width="17.6640625" style="3" customWidth="1"/>
    <col min="9988" max="9989" width="10.6640625" style="3" customWidth="1"/>
    <col min="9990" max="9990" width="10.109375" style="3" customWidth="1"/>
    <col min="9991" max="9992" width="9.5546875" style="3" customWidth="1"/>
    <col min="9993" max="9993" width="8.88671875" style="3" customWidth="1"/>
    <col min="9994" max="9994" width="8.44140625" style="3" customWidth="1"/>
    <col min="9995" max="9995" width="9.5546875" style="3" customWidth="1"/>
    <col min="9996" max="9996" width="9.88671875" style="3" customWidth="1"/>
    <col min="9997" max="10004" width="0.88671875" style="3" customWidth="1"/>
    <col min="10005" max="10240" width="0.88671875" style="3" hidden="1"/>
    <col min="10241" max="10241" width="10.33203125" style="3" customWidth="1"/>
    <col min="10242" max="10242" width="41.88671875" style="3" customWidth="1"/>
    <col min="10243" max="10243" width="17.6640625" style="3" customWidth="1"/>
    <col min="10244" max="10245" width="10.6640625" style="3" customWidth="1"/>
    <col min="10246" max="10246" width="10.109375" style="3" customWidth="1"/>
    <col min="10247" max="10248" width="9.5546875" style="3" customWidth="1"/>
    <col min="10249" max="10249" width="8.88671875" style="3" customWidth="1"/>
    <col min="10250" max="10250" width="8.44140625" style="3" customWidth="1"/>
    <col min="10251" max="10251" width="9.5546875" style="3" customWidth="1"/>
    <col min="10252" max="10252" width="9.88671875" style="3" customWidth="1"/>
    <col min="10253" max="10260" width="0.88671875" style="3" customWidth="1"/>
    <col min="10261" max="10496" width="0.88671875" style="3" hidden="1"/>
    <col min="10497" max="10497" width="10.33203125" style="3" customWidth="1"/>
    <col min="10498" max="10498" width="41.88671875" style="3" customWidth="1"/>
    <col min="10499" max="10499" width="17.6640625" style="3" customWidth="1"/>
    <col min="10500" max="10501" width="10.6640625" style="3" customWidth="1"/>
    <col min="10502" max="10502" width="10.109375" style="3" customWidth="1"/>
    <col min="10503" max="10504" width="9.5546875" style="3" customWidth="1"/>
    <col min="10505" max="10505" width="8.88671875" style="3" customWidth="1"/>
    <col min="10506" max="10506" width="8.44140625" style="3" customWidth="1"/>
    <col min="10507" max="10507" width="9.5546875" style="3" customWidth="1"/>
    <col min="10508" max="10508" width="9.88671875" style="3" customWidth="1"/>
    <col min="10509" max="10516" width="0.88671875" style="3" customWidth="1"/>
    <col min="10517" max="10752" width="0.88671875" style="3" hidden="1"/>
    <col min="10753" max="10753" width="10.33203125" style="3" customWidth="1"/>
    <col min="10754" max="10754" width="41.88671875" style="3" customWidth="1"/>
    <col min="10755" max="10755" width="17.6640625" style="3" customWidth="1"/>
    <col min="10756" max="10757" width="10.6640625" style="3" customWidth="1"/>
    <col min="10758" max="10758" width="10.109375" style="3" customWidth="1"/>
    <col min="10759" max="10760" width="9.5546875" style="3" customWidth="1"/>
    <col min="10761" max="10761" width="8.88671875" style="3" customWidth="1"/>
    <col min="10762" max="10762" width="8.44140625" style="3" customWidth="1"/>
    <col min="10763" max="10763" width="9.5546875" style="3" customWidth="1"/>
    <col min="10764" max="10764" width="9.88671875" style="3" customWidth="1"/>
    <col min="10765" max="10772" width="0.88671875" style="3" customWidth="1"/>
    <col min="10773" max="11008" width="0.88671875" style="3" hidden="1"/>
    <col min="11009" max="11009" width="10.33203125" style="3" customWidth="1"/>
    <col min="11010" max="11010" width="41.88671875" style="3" customWidth="1"/>
    <col min="11011" max="11011" width="17.6640625" style="3" customWidth="1"/>
    <col min="11012" max="11013" width="10.6640625" style="3" customWidth="1"/>
    <col min="11014" max="11014" width="10.109375" style="3" customWidth="1"/>
    <col min="11015" max="11016" width="9.5546875" style="3" customWidth="1"/>
    <col min="11017" max="11017" width="8.88671875" style="3" customWidth="1"/>
    <col min="11018" max="11018" width="8.44140625" style="3" customWidth="1"/>
    <col min="11019" max="11019" width="9.5546875" style="3" customWidth="1"/>
    <col min="11020" max="11020" width="9.88671875" style="3" customWidth="1"/>
    <col min="11021" max="11028" width="0.88671875" style="3" customWidth="1"/>
    <col min="11029" max="11264" width="0.88671875" style="3" hidden="1"/>
    <col min="11265" max="11265" width="10.33203125" style="3" customWidth="1"/>
    <col min="11266" max="11266" width="41.88671875" style="3" customWidth="1"/>
    <col min="11267" max="11267" width="17.6640625" style="3" customWidth="1"/>
    <col min="11268" max="11269" width="10.6640625" style="3" customWidth="1"/>
    <col min="11270" max="11270" width="10.109375" style="3" customWidth="1"/>
    <col min="11271" max="11272" width="9.5546875" style="3" customWidth="1"/>
    <col min="11273" max="11273" width="8.88671875" style="3" customWidth="1"/>
    <col min="11274" max="11274" width="8.44140625" style="3" customWidth="1"/>
    <col min="11275" max="11275" width="9.5546875" style="3" customWidth="1"/>
    <col min="11276" max="11276" width="9.88671875" style="3" customWidth="1"/>
    <col min="11277" max="11284" width="0.88671875" style="3" customWidth="1"/>
    <col min="11285" max="11520" width="0.88671875" style="3" hidden="1"/>
    <col min="11521" max="11521" width="10.33203125" style="3" customWidth="1"/>
    <col min="11522" max="11522" width="41.88671875" style="3" customWidth="1"/>
    <col min="11523" max="11523" width="17.6640625" style="3" customWidth="1"/>
    <col min="11524" max="11525" width="10.6640625" style="3" customWidth="1"/>
    <col min="11526" max="11526" width="10.109375" style="3" customWidth="1"/>
    <col min="11527" max="11528" width="9.5546875" style="3" customWidth="1"/>
    <col min="11529" max="11529" width="8.88671875" style="3" customWidth="1"/>
    <col min="11530" max="11530" width="8.44140625" style="3" customWidth="1"/>
    <col min="11531" max="11531" width="9.5546875" style="3" customWidth="1"/>
    <col min="11532" max="11532" width="9.88671875" style="3" customWidth="1"/>
    <col min="11533" max="11540" width="0.88671875" style="3" customWidth="1"/>
    <col min="11541" max="11776" width="0.88671875" style="3" hidden="1"/>
    <col min="11777" max="11777" width="10.33203125" style="3" customWidth="1"/>
    <col min="11778" max="11778" width="41.88671875" style="3" customWidth="1"/>
    <col min="11779" max="11779" width="17.6640625" style="3" customWidth="1"/>
    <col min="11780" max="11781" width="10.6640625" style="3" customWidth="1"/>
    <col min="11782" max="11782" width="10.109375" style="3" customWidth="1"/>
    <col min="11783" max="11784" width="9.5546875" style="3" customWidth="1"/>
    <col min="11785" max="11785" width="8.88671875" style="3" customWidth="1"/>
    <col min="11786" max="11786" width="8.44140625" style="3" customWidth="1"/>
    <col min="11787" max="11787" width="9.5546875" style="3" customWidth="1"/>
    <col min="11788" max="11788" width="9.88671875" style="3" customWidth="1"/>
    <col min="11789" max="11796" width="0.88671875" style="3" customWidth="1"/>
    <col min="11797" max="12032" width="0.88671875" style="3" hidden="1"/>
    <col min="12033" max="12033" width="10.33203125" style="3" customWidth="1"/>
    <col min="12034" max="12034" width="41.88671875" style="3" customWidth="1"/>
    <col min="12035" max="12035" width="17.6640625" style="3" customWidth="1"/>
    <col min="12036" max="12037" width="10.6640625" style="3" customWidth="1"/>
    <col min="12038" max="12038" width="10.109375" style="3" customWidth="1"/>
    <col min="12039" max="12040" width="9.5546875" style="3" customWidth="1"/>
    <col min="12041" max="12041" width="8.88671875" style="3" customWidth="1"/>
    <col min="12042" max="12042" width="8.44140625" style="3" customWidth="1"/>
    <col min="12043" max="12043" width="9.5546875" style="3" customWidth="1"/>
    <col min="12044" max="12044" width="9.88671875" style="3" customWidth="1"/>
    <col min="12045" max="12052" width="0.88671875" style="3" customWidth="1"/>
    <col min="12053" max="12288" width="0.88671875" style="3" hidden="1"/>
    <col min="12289" max="12289" width="10.33203125" style="3" customWidth="1"/>
    <col min="12290" max="12290" width="41.88671875" style="3" customWidth="1"/>
    <col min="12291" max="12291" width="17.6640625" style="3" customWidth="1"/>
    <col min="12292" max="12293" width="10.6640625" style="3" customWidth="1"/>
    <col min="12294" max="12294" width="10.109375" style="3" customWidth="1"/>
    <col min="12295" max="12296" width="9.5546875" style="3" customWidth="1"/>
    <col min="12297" max="12297" width="8.88671875" style="3" customWidth="1"/>
    <col min="12298" max="12298" width="8.44140625" style="3" customWidth="1"/>
    <col min="12299" max="12299" width="9.5546875" style="3" customWidth="1"/>
    <col min="12300" max="12300" width="9.88671875" style="3" customWidth="1"/>
    <col min="12301" max="12308" width="0.88671875" style="3" customWidth="1"/>
    <col min="12309" max="12544" width="0.88671875" style="3" hidden="1"/>
    <col min="12545" max="12545" width="10.33203125" style="3" customWidth="1"/>
    <col min="12546" max="12546" width="41.88671875" style="3" customWidth="1"/>
    <col min="12547" max="12547" width="17.6640625" style="3" customWidth="1"/>
    <col min="12548" max="12549" width="10.6640625" style="3" customWidth="1"/>
    <col min="12550" max="12550" width="10.109375" style="3" customWidth="1"/>
    <col min="12551" max="12552" width="9.5546875" style="3" customWidth="1"/>
    <col min="12553" max="12553" width="8.88671875" style="3" customWidth="1"/>
    <col min="12554" max="12554" width="8.44140625" style="3" customWidth="1"/>
    <col min="12555" max="12555" width="9.5546875" style="3" customWidth="1"/>
    <col min="12556" max="12556" width="9.88671875" style="3" customWidth="1"/>
    <col min="12557" max="12564" width="0.88671875" style="3" customWidth="1"/>
    <col min="12565" max="12800" width="0.88671875" style="3" hidden="1"/>
    <col min="12801" max="12801" width="10.33203125" style="3" customWidth="1"/>
    <col min="12802" max="12802" width="41.88671875" style="3" customWidth="1"/>
    <col min="12803" max="12803" width="17.6640625" style="3" customWidth="1"/>
    <col min="12804" max="12805" width="10.6640625" style="3" customWidth="1"/>
    <col min="12806" max="12806" width="10.109375" style="3" customWidth="1"/>
    <col min="12807" max="12808" width="9.5546875" style="3" customWidth="1"/>
    <col min="12809" max="12809" width="8.88671875" style="3" customWidth="1"/>
    <col min="12810" max="12810" width="8.44140625" style="3" customWidth="1"/>
    <col min="12811" max="12811" width="9.5546875" style="3" customWidth="1"/>
    <col min="12812" max="12812" width="9.88671875" style="3" customWidth="1"/>
    <col min="12813" max="12820" width="0.88671875" style="3" customWidth="1"/>
    <col min="12821" max="13056" width="0.88671875" style="3" hidden="1"/>
    <col min="13057" max="13057" width="10.33203125" style="3" customWidth="1"/>
    <col min="13058" max="13058" width="41.88671875" style="3" customWidth="1"/>
    <col min="13059" max="13059" width="17.6640625" style="3" customWidth="1"/>
    <col min="13060" max="13061" width="10.6640625" style="3" customWidth="1"/>
    <col min="13062" max="13062" width="10.109375" style="3" customWidth="1"/>
    <col min="13063" max="13064" width="9.5546875" style="3" customWidth="1"/>
    <col min="13065" max="13065" width="8.88671875" style="3" customWidth="1"/>
    <col min="13066" max="13066" width="8.44140625" style="3" customWidth="1"/>
    <col min="13067" max="13067" width="9.5546875" style="3" customWidth="1"/>
    <col min="13068" max="13068" width="9.88671875" style="3" customWidth="1"/>
    <col min="13069" max="13076" width="0.88671875" style="3" customWidth="1"/>
    <col min="13077" max="13312" width="0.88671875" style="3" hidden="1"/>
    <col min="13313" max="13313" width="10.33203125" style="3" customWidth="1"/>
    <col min="13314" max="13314" width="41.88671875" style="3" customWidth="1"/>
    <col min="13315" max="13315" width="17.6640625" style="3" customWidth="1"/>
    <col min="13316" max="13317" width="10.6640625" style="3" customWidth="1"/>
    <col min="13318" max="13318" width="10.109375" style="3" customWidth="1"/>
    <col min="13319" max="13320" width="9.5546875" style="3" customWidth="1"/>
    <col min="13321" max="13321" width="8.88671875" style="3" customWidth="1"/>
    <col min="13322" max="13322" width="8.44140625" style="3" customWidth="1"/>
    <col min="13323" max="13323" width="9.5546875" style="3" customWidth="1"/>
    <col min="13324" max="13324" width="9.88671875" style="3" customWidth="1"/>
    <col min="13325" max="13332" width="0.88671875" style="3" customWidth="1"/>
    <col min="13333" max="13568" width="0.88671875" style="3" hidden="1"/>
    <col min="13569" max="13569" width="10.33203125" style="3" customWidth="1"/>
    <col min="13570" max="13570" width="41.88671875" style="3" customWidth="1"/>
    <col min="13571" max="13571" width="17.6640625" style="3" customWidth="1"/>
    <col min="13572" max="13573" width="10.6640625" style="3" customWidth="1"/>
    <col min="13574" max="13574" width="10.109375" style="3" customWidth="1"/>
    <col min="13575" max="13576" width="9.5546875" style="3" customWidth="1"/>
    <col min="13577" max="13577" width="8.88671875" style="3" customWidth="1"/>
    <col min="13578" max="13578" width="8.44140625" style="3" customWidth="1"/>
    <col min="13579" max="13579" width="9.5546875" style="3" customWidth="1"/>
    <col min="13580" max="13580" width="9.88671875" style="3" customWidth="1"/>
    <col min="13581" max="13588" width="0.88671875" style="3" customWidth="1"/>
    <col min="13589" max="13824" width="0.88671875" style="3" hidden="1"/>
    <col min="13825" max="13825" width="10.33203125" style="3" customWidth="1"/>
    <col min="13826" max="13826" width="41.88671875" style="3" customWidth="1"/>
    <col min="13827" max="13827" width="17.6640625" style="3" customWidth="1"/>
    <col min="13828" max="13829" width="10.6640625" style="3" customWidth="1"/>
    <col min="13830" max="13830" width="10.109375" style="3" customWidth="1"/>
    <col min="13831" max="13832" width="9.5546875" style="3" customWidth="1"/>
    <col min="13833" max="13833" width="8.88671875" style="3" customWidth="1"/>
    <col min="13834" max="13834" width="8.44140625" style="3" customWidth="1"/>
    <col min="13835" max="13835" width="9.5546875" style="3" customWidth="1"/>
    <col min="13836" max="13836" width="9.88671875" style="3" customWidth="1"/>
    <col min="13837" max="13844" width="0.88671875" style="3" customWidth="1"/>
    <col min="13845" max="14080" width="0.88671875" style="3" hidden="1"/>
    <col min="14081" max="14081" width="10.33203125" style="3" customWidth="1"/>
    <col min="14082" max="14082" width="41.88671875" style="3" customWidth="1"/>
    <col min="14083" max="14083" width="17.6640625" style="3" customWidth="1"/>
    <col min="14084" max="14085" width="10.6640625" style="3" customWidth="1"/>
    <col min="14086" max="14086" width="10.109375" style="3" customWidth="1"/>
    <col min="14087" max="14088" width="9.5546875" style="3" customWidth="1"/>
    <col min="14089" max="14089" width="8.88671875" style="3" customWidth="1"/>
    <col min="14090" max="14090" width="8.44140625" style="3" customWidth="1"/>
    <col min="14091" max="14091" width="9.5546875" style="3" customWidth="1"/>
    <col min="14092" max="14092" width="9.88671875" style="3" customWidth="1"/>
    <col min="14093" max="14100" width="0.88671875" style="3" customWidth="1"/>
    <col min="14101" max="14336" width="0.88671875" style="3" hidden="1"/>
    <col min="14337" max="14337" width="10.33203125" style="3" customWidth="1"/>
    <col min="14338" max="14338" width="41.88671875" style="3" customWidth="1"/>
    <col min="14339" max="14339" width="17.6640625" style="3" customWidth="1"/>
    <col min="14340" max="14341" width="10.6640625" style="3" customWidth="1"/>
    <col min="14342" max="14342" width="10.109375" style="3" customWidth="1"/>
    <col min="14343" max="14344" width="9.5546875" style="3" customWidth="1"/>
    <col min="14345" max="14345" width="8.88671875" style="3" customWidth="1"/>
    <col min="14346" max="14346" width="8.44140625" style="3" customWidth="1"/>
    <col min="14347" max="14347" width="9.5546875" style="3" customWidth="1"/>
    <col min="14348" max="14348" width="9.88671875" style="3" customWidth="1"/>
    <col min="14349" max="14356" width="0.88671875" style="3" customWidth="1"/>
    <col min="14357" max="14592" width="0.88671875" style="3" hidden="1"/>
    <col min="14593" max="14593" width="10.33203125" style="3" customWidth="1"/>
    <col min="14594" max="14594" width="41.88671875" style="3" customWidth="1"/>
    <col min="14595" max="14595" width="17.6640625" style="3" customWidth="1"/>
    <col min="14596" max="14597" width="10.6640625" style="3" customWidth="1"/>
    <col min="14598" max="14598" width="10.109375" style="3" customWidth="1"/>
    <col min="14599" max="14600" width="9.5546875" style="3" customWidth="1"/>
    <col min="14601" max="14601" width="8.88671875" style="3" customWidth="1"/>
    <col min="14602" max="14602" width="8.44140625" style="3" customWidth="1"/>
    <col min="14603" max="14603" width="9.5546875" style="3" customWidth="1"/>
    <col min="14604" max="14604" width="9.88671875" style="3" customWidth="1"/>
    <col min="14605" max="14612" width="0.88671875" style="3" customWidth="1"/>
    <col min="14613" max="14848" width="0.88671875" style="3" hidden="1"/>
    <col min="14849" max="14849" width="10.33203125" style="3" customWidth="1"/>
    <col min="14850" max="14850" width="41.88671875" style="3" customWidth="1"/>
    <col min="14851" max="14851" width="17.6640625" style="3" customWidth="1"/>
    <col min="14852" max="14853" width="10.6640625" style="3" customWidth="1"/>
    <col min="14854" max="14854" width="10.109375" style="3" customWidth="1"/>
    <col min="14855" max="14856" width="9.5546875" style="3" customWidth="1"/>
    <col min="14857" max="14857" width="8.88671875" style="3" customWidth="1"/>
    <col min="14858" max="14858" width="8.44140625" style="3" customWidth="1"/>
    <col min="14859" max="14859" width="9.5546875" style="3" customWidth="1"/>
    <col min="14860" max="14860" width="9.88671875" style="3" customWidth="1"/>
    <col min="14861" max="14868" width="0.88671875" style="3" customWidth="1"/>
    <col min="14869" max="15104" width="0.88671875" style="3" hidden="1"/>
    <col min="15105" max="15105" width="10.33203125" style="3" customWidth="1"/>
    <col min="15106" max="15106" width="41.88671875" style="3" customWidth="1"/>
    <col min="15107" max="15107" width="17.6640625" style="3" customWidth="1"/>
    <col min="15108" max="15109" width="10.6640625" style="3" customWidth="1"/>
    <col min="15110" max="15110" width="10.109375" style="3" customWidth="1"/>
    <col min="15111" max="15112" width="9.5546875" style="3" customWidth="1"/>
    <col min="15113" max="15113" width="8.88671875" style="3" customWidth="1"/>
    <col min="15114" max="15114" width="8.44140625" style="3" customWidth="1"/>
    <col min="15115" max="15115" width="9.5546875" style="3" customWidth="1"/>
    <col min="15116" max="15116" width="9.88671875" style="3" customWidth="1"/>
    <col min="15117" max="15124" width="0.88671875" style="3" customWidth="1"/>
    <col min="15125" max="15360" width="0.88671875" style="3" hidden="1"/>
    <col min="15361" max="15361" width="10.33203125" style="3" customWidth="1"/>
    <col min="15362" max="15362" width="41.88671875" style="3" customWidth="1"/>
    <col min="15363" max="15363" width="17.6640625" style="3" customWidth="1"/>
    <col min="15364" max="15365" width="10.6640625" style="3" customWidth="1"/>
    <col min="15366" max="15366" width="10.109375" style="3" customWidth="1"/>
    <col min="15367" max="15368" width="9.5546875" style="3" customWidth="1"/>
    <col min="15369" max="15369" width="8.88671875" style="3" customWidth="1"/>
    <col min="15370" max="15370" width="8.44140625" style="3" customWidth="1"/>
    <col min="15371" max="15371" width="9.5546875" style="3" customWidth="1"/>
    <col min="15372" max="15372" width="9.88671875" style="3" customWidth="1"/>
    <col min="15373" max="15380" width="0.88671875" style="3" customWidth="1"/>
    <col min="15381" max="15616" width="0.88671875" style="3" hidden="1"/>
    <col min="15617" max="15617" width="10.33203125" style="3" customWidth="1"/>
    <col min="15618" max="15618" width="41.88671875" style="3" customWidth="1"/>
    <col min="15619" max="15619" width="17.6640625" style="3" customWidth="1"/>
    <col min="15620" max="15621" width="10.6640625" style="3" customWidth="1"/>
    <col min="15622" max="15622" width="10.109375" style="3" customWidth="1"/>
    <col min="15623" max="15624" width="9.5546875" style="3" customWidth="1"/>
    <col min="15625" max="15625" width="8.88671875" style="3" customWidth="1"/>
    <col min="15626" max="15626" width="8.44140625" style="3" customWidth="1"/>
    <col min="15627" max="15627" width="9.5546875" style="3" customWidth="1"/>
    <col min="15628" max="15628" width="9.88671875" style="3" customWidth="1"/>
    <col min="15629" max="15636" width="0.88671875" style="3" customWidth="1"/>
    <col min="15637" max="15872" width="0.88671875" style="3" hidden="1"/>
    <col min="15873" max="15873" width="10.33203125" style="3" customWidth="1"/>
    <col min="15874" max="15874" width="41.88671875" style="3" customWidth="1"/>
    <col min="15875" max="15875" width="17.6640625" style="3" customWidth="1"/>
    <col min="15876" max="15877" width="10.6640625" style="3" customWidth="1"/>
    <col min="15878" max="15878" width="10.109375" style="3" customWidth="1"/>
    <col min="15879" max="15880" width="9.5546875" style="3" customWidth="1"/>
    <col min="15881" max="15881" width="8.88671875" style="3" customWidth="1"/>
    <col min="15882" max="15882" width="8.44140625" style="3" customWidth="1"/>
    <col min="15883" max="15883" width="9.5546875" style="3" customWidth="1"/>
    <col min="15884" max="15884" width="9.88671875" style="3" customWidth="1"/>
    <col min="15885" max="15892" width="0.88671875" style="3" customWidth="1"/>
    <col min="15893" max="16128" width="0.88671875" style="3" hidden="1"/>
    <col min="16129" max="16129" width="10.33203125" style="3" customWidth="1"/>
    <col min="16130" max="16130" width="41.88671875" style="3" customWidth="1"/>
    <col min="16131" max="16131" width="17.6640625" style="3" customWidth="1"/>
    <col min="16132" max="16133" width="10.6640625" style="3" customWidth="1"/>
    <col min="16134" max="16134" width="10.109375" style="3" customWidth="1"/>
    <col min="16135" max="16136" width="9.5546875" style="3" customWidth="1"/>
    <col min="16137" max="16137" width="8.88671875" style="3" customWidth="1"/>
    <col min="16138" max="16138" width="8.44140625" style="3" customWidth="1"/>
    <col min="16139" max="16139" width="9.5546875" style="3" customWidth="1"/>
    <col min="16140" max="16140" width="9.88671875" style="3" customWidth="1"/>
    <col min="16141" max="16148" width="0.88671875" style="3" customWidth="1"/>
    <col min="16149" max="16384" width="0.88671875" style="3" hidden="1"/>
  </cols>
  <sheetData>
    <row r="1" spans="1:12" s="1" customFormat="1" ht="12" customHeight="1">
      <c r="B1" s="32"/>
      <c r="K1" s="2" t="s">
        <v>436</v>
      </c>
    </row>
    <row r="2" spans="1:12" s="1" customFormat="1" ht="12" customHeight="1">
      <c r="B2" s="32"/>
      <c r="K2" s="2" t="s">
        <v>1</v>
      </c>
    </row>
    <row r="3" spans="1:12" s="1" customFormat="1" ht="12" customHeight="1">
      <c r="B3" s="32"/>
      <c r="K3" s="2" t="s">
        <v>2</v>
      </c>
    </row>
    <row r="4" spans="1:12" s="1" customFormat="1" ht="12" customHeight="1">
      <c r="B4" s="32"/>
      <c r="K4" s="2" t="s">
        <v>3</v>
      </c>
    </row>
    <row r="5" spans="1:12" ht="13.5" customHeight="1"/>
    <row r="6" spans="1:12" ht="13.5" customHeight="1">
      <c r="A6" s="335" t="s">
        <v>437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</row>
    <row r="7" spans="1:12" ht="13.5" customHeight="1"/>
    <row r="8" spans="1:12">
      <c r="A8" s="342" t="s">
        <v>5</v>
      </c>
      <c r="B8" s="343" t="s">
        <v>6</v>
      </c>
      <c r="C8" s="342" t="s">
        <v>230</v>
      </c>
      <c r="D8" s="342">
        <v>2014</v>
      </c>
      <c r="E8" s="343"/>
      <c r="F8" s="342">
        <v>2015</v>
      </c>
      <c r="G8" s="342"/>
      <c r="H8" s="342">
        <v>2016</v>
      </c>
      <c r="I8" s="342"/>
      <c r="J8" s="232">
        <v>2017</v>
      </c>
      <c r="K8" s="232">
        <v>2018</v>
      </c>
      <c r="L8" s="342" t="s">
        <v>439</v>
      </c>
    </row>
    <row r="9" spans="1:12" ht="27.6">
      <c r="A9" s="343"/>
      <c r="B9" s="343"/>
      <c r="C9" s="343"/>
      <c r="D9" s="233" t="s">
        <v>8</v>
      </c>
      <c r="E9" s="233" t="s">
        <v>9</v>
      </c>
      <c r="F9" s="233" t="s">
        <v>8</v>
      </c>
      <c r="G9" s="232" t="s">
        <v>10</v>
      </c>
      <c r="H9" s="232" t="s">
        <v>545</v>
      </c>
      <c r="I9" s="232" t="s">
        <v>546</v>
      </c>
      <c r="J9" s="232" t="s">
        <v>546</v>
      </c>
      <c r="K9" s="232" t="s">
        <v>546</v>
      </c>
      <c r="L9" s="342"/>
    </row>
    <row r="10" spans="1:12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  <c r="J10" s="233">
        <v>10</v>
      </c>
      <c r="K10" s="233">
        <v>11</v>
      </c>
      <c r="L10" s="50">
        <v>12</v>
      </c>
    </row>
    <row r="11" spans="1:12">
      <c r="A11" s="55">
        <v>1</v>
      </c>
      <c r="B11" s="15" t="s">
        <v>440</v>
      </c>
      <c r="C11" s="50" t="s">
        <v>441</v>
      </c>
      <c r="D11" s="287">
        <v>1.046</v>
      </c>
      <c r="E11" s="287"/>
      <c r="F11" s="287">
        <v>1.1020000000000001</v>
      </c>
      <c r="G11" s="287"/>
      <c r="H11" s="287"/>
      <c r="I11" s="287"/>
      <c r="J11" s="287"/>
      <c r="K11" s="287"/>
      <c r="L11" s="42"/>
    </row>
    <row r="12" spans="1:12" ht="15" customHeight="1">
      <c r="A12" s="55">
        <v>2</v>
      </c>
      <c r="B12" s="49" t="s">
        <v>348</v>
      </c>
      <c r="C12" s="50" t="s">
        <v>441</v>
      </c>
      <c r="D12" s="287">
        <v>1.05</v>
      </c>
      <c r="E12" s="287"/>
      <c r="F12" s="287">
        <v>1.0669999999999999</v>
      </c>
      <c r="G12" s="287"/>
      <c r="H12" s="287"/>
      <c r="I12" s="287"/>
      <c r="J12" s="287"/>
      <c r="K12" s="287"/>
      <c r="L12" s="42"/>
    </row>
    <row r="13" spans="1:12">
      <c r="A13" s="55">
        <v>3</v>
      </c>
      <c r="B13" s="15" t="s">
        <v>442</v>
      </c>
      <c r="C13" s="50" t="s">
        <v>441</v>
      </c>
      <c r="D13" s="287">
        <v>1.073</v>
      </c>
      <c r="E13" s="287"/>
      <c r="F13" s="287">
        <v>1.0740000000000001</v>
      </c>
      <c r="G13" s="287"/>
      <c r="H13" s="287"/>
      <c r="I13" s="287"/>
      <c r="J13" s="287"/>
      <c r="K13" s="287"/>
      <c r="L13" s="42"/>
    </row>
    <row r="14" spans="1:12">
      <c r="A14" s="55" t="s">
        <v>35</v>
      </c>
      <c r="B14" s="5" t="s">
        <v>443</v>
      </c>
      <c r="C14" s="50"/>
      <c r="D14" s="42"/>
      <c r="E14" s="42"/>
      <c r="F14" s="42"/>
      <c r="G14" s="42"/>
      <c r="H14" s="42"/>
      <c r="I14" s="42"/>
      <c r="J14" s="42"/>
      <c r="K14" s="42"/>
      <c r="L14" s="42"/>
    </row>
    <row r="15" spans="1:12">
      <c r="A15" s="55" t="s">
        <v>260</v>
      </c>
      <c r="B15" s="37" t="s">
        <v>261</v>
      </c>
      <c r="C15" s="50"/>
      <c r="D15" s="42"/>
      <c r="E15" s="42"/>
      <c r="F15" s="42"/>
      <c r="G15" s="42"/>
      <c r="H15" s="42"/>
      <c r="I15" s="42"/>
      <c r="J15" s="42"/>
      <c r="K15" s="42"/>
      <c r="L15" s="42"/>
    </row>
    <row r="16" spans="1:12">
      <c r="A16" s="55" t="s">
        <v>37</v>
      </c>
      <c r="B16" s="6" t="s">
        <v>444</v>
      </c>
      <c r="C16" s="50"/>
      <c r="D16" s="42"/>
      <c r="E16" s="42"/>
      <c r="F16" s="42"/>
      <c r="G16" s="42"/>
      <c r="H16" s="42"/>
      <c r="I16" s="42"/>
      <c r="J16" s="42"/>
      <c r="K16" s="42"/>
      <c r="L16" s="42"/>
    </row>
    <row r="17" spans="1:12">
      <c r="A17" s="55" t="s">
        <v>445</v>
      </c>
      <c r="B17" s="9" t="s">
        <v>268</v>
      </c>
      <c r="C17" s="50" t="s">
        <v>446</v>
      </c>
      <c r="D17" s="42"/>
      <c r="E17" s="42"/>
      <c r="F17" s="42"/>
      <c r="G17" s="42"/>
      <c r="H17" s="42"/>
      <c r="I17" s="42"/>
      <c r="J17" s="42"/>
      <c r="K17" s="42"/>
      <c r="L17" s="42"/>
    </row>
    <row r="18" spans="1:12">
      <c r="A18" s="55" t="s">
        <v>447</v>
      </c>
      <c r="B18" s="9" t="s">
        <v>265</v>
      </c>
      <c r="C18" s="50" t="s">
        <v>446</v>
      </c>
      <c r="D18" s="42"/>
      <c r="E18" s="42"/>
      <c r="F18" s="42"/>
      <c r="G18" s="42"/>
      <c r="H18" s="42"/>
      <c r="I18" s="42"/>
      <c r="J18" s="42"/>
      <c r="K18" s="42"/>
      <c r="L18" s="42"/>
    </row>
    <row r="19" spans="1:12">
      <c r="A19" s="55" t="s">
        <v>448</v>
      </c>
      <c r="B19" s="9" t="s">
        <v>266</v>
      </c>
      <c r="C19" s="50" t="s">
        <v>446</v>
      </c>
      <c r="D19" s="42"/>
      <c r="E19" s="42"/>
      <c r="F19" s="42"/>
      <c r="G19" s="42"/>
      <c r="H19" s="42"/>
      <c r="I19" s="42"/>
      <c r="J19" s="42"/>
      <c r="K19" s="42"/>
      <c r="L19" s="42"/>
    </row>
    <row r="20" spans="1:12">
      <c r="A20" s="55" t="s">
        <v>449</v>
      </c>
      <c r="B20" s="9" t="s">
        <v>264</v>
      </c>
      <c r="C20" s="50" t="s">
        <v>446</v>
      </c>
      <c r="D20" s="42"/>
      <c r="E20" s="42"/>
      <c r="F20" s="42"/>
      <c r="G20" s="42"/>
      <c r="H20" s="42"/>
      <c r="I20" s="42"/>
      <c r="J20" s="42"/>
      <c r="K20" s="42"/>
      <c r="L20" s="42"/>
    </row>
    <row r="21" spans="1:12">
      <c r="A21" s="55" t="s">
        <v>450</v>
      </c>
      <c r="B21" s="9" t="s">
        <v>451</v>
      </c>
      <c r="C21" s="50" t="s">
        <v>446</v>
      </c>
      <c r="D21" s="42"/>
      <c r="E21" s="42"/>
      <c r="F21" s="42"/>
      <c r="G21" s="42"/>
      <c r="H21" s="42"/>
      <c r="I21" s="42"/>
      <c r="J21" s="42"/>
      <c r="K21" s="42"/>
      <c r="L21" s="42"/>
    </row>
    <row r="22" spans="1:12">
      <c r="A22" s="55" t="s">
        <v>39</v>
      </c>
      <c r="B22" s="6" t="s">
        <v>452</v>
      </c>
      <c r="C22" s="50"/>
      <c r="D22" s="42"/>
      <c r="E22" s="42"/>
      <c r="F22" s="42"/>
      <c r="G22" s="42"/>
      <c r="H22" s="42"/>
      <c r="I22" s="42"/>
      <c r="J22" s="42"/>
      <c r="K22" s="42"/>
      <c r="L22" s="42"/>
    </row>
    <row r="23" spans="1:12" ht="27.6">
      <c r="A23" s="55" t="s">
        <v>453</v>
      </c>
      <c r="B23" s="21" t="s">
        <v>454</v>
      </c>
      <c r="C23" s="50" t="s">
        <v>446</v>
      </c>
      <c r="D23" s="42"/>
      <c r="E23" s="42"/>
      <c r="F23" s="42"/>
      <c r="G23" s="42"/>
      <c r="H23" s="42"/>
      <c r="I23" s="42"/>
      <c r="J23" s="42"/>
      <c r="K23" s="42"/>
      <c r="L23" s="42"/>
    </row>
    <row r="24" spans="1:12">
      <c r="A24" s="55" t="s">
        <v>455</v>
      </c>
      <c r="B24" s="34" t="s">
        <v>268</v>
      </c>
      <c r="C24" s="50" t="s">
        <v>446</v>
      </c>
      <c r="D24" s="42"/>
      <c r="E24" s="42"/>
      <c r="F24" s="42"/>
      <c r="G24" s="42"/>
      <c r="H24" s="42"/>
      <c r="I24" s="42"/>
      <c r="J24" s="42"/>
      <c r="K24" s="42"/>
      <c r="L24" s="42"/>
    </row>
    <row r="25" spans="1:12">
      <c r="A25" s="55" t="s">
        <v>456</v>
      </c>
      <c r="B25" s="34" t="s">
        <v>265</v>
      </c>
      <c r="C25" s="50" t="s">
        <v>446</v>
      </c>
      <c r="D25" s="42"/>
      <c r="E25" s="42"/>
      <c r="F25" s="42"/>
      <c r="G25" s="42"/>
      <c r="H25" s="42"/>
      <c r="I25" s="42"/>
      <c r="J25" s="42"/>
      <c r="K25" s="42"/>
      <c r="L25" s="42"/>
    </row>
    <row r="26" spans="1:12">
      <c r="A26" s="55" t="s">
        <v>457</v>
      </c>
      <c r="B26" s="34" t="s">
        <v>266</v>
      </c>
      <c r="C26" s="50" t="s">
        <v>446</v>
      </c>
      <c r="D26" s="42"/>
      <c r="E26" s="42"/>
      <c r="F26" s="42"/>
      <c r="G26" s="42"/>
      <c r="H26" s="42"/>
      <c r="I26" s="42"/>
      <c r="J26" s="42"/>
      <c r="K26" s="42"/>
      <c r="L26" s="42"/>
    </row>
    <row r="27" spans="1:12">
      <c r="A27" s="55" t="s">
        <v>458</v>
      </c>
      <c r="B27" s="34" t="s">
        <v>264</v>
      </c>
      <c r="C27" s="50" t="s">
        <v>446</v>
      </c>
      <c r="D27" s="42"/>
      <c r="E27" s="42"/>
      <c r="F27" s="42"/>
      <c r="G27" s="42"/>
      <c r="H27" s="42"/>
      <c r="I27" s="42"/>
      <c r="J27" s="42"/>
      <c r="K27" s="42"/>
      <c r="L27" s="42"/>
    </row>
    <row r="28" spans="1:12">
      <c r="A28" s="55" t="s">
        <v>459</v>
      </c>
      <c r="B28" s="34" t="s">
        <v>279</v>
      </c>
      <c r="C28" s="50" t="s">
        <v>446</v>
      </c>
      <c r="D28" s="42"/>
      <c r="E28" s="42"/>
      <c r="F28" s="42"/>
      <c r="G28" s="42"/>
      <c r="H28" s="42"/>
      <c r="I28" s="42"/>
      <c r="J28" s="42"/>
      <c r="K28" s="42"/>
      <c r="L28" s="42"/>
    </row>
    <row r="29" spans="1:12">
      <c r="A29" s="55" t="s">
        <v>460</v>
      </c>
      <c r="B29" s="9" t="s">
        <v>461</v>
      </c>
      <c r="C29" s="50" t="s">
        <v>295</v>
      </c>
      <c r="D29" s="42"/>
      <c r="E29" s="42"/>
      <c r="F29" s="42"/>
      <c r="G29" s="42"/>
      <c r="H29" s="42"/>
      <c r="I29" s="42"/>
      <c r="J29" s="42"/>
      <c r="K29" s="42"/>
      <c r="L29" s="42"/>
    </row>
    <row r="30" spans="1:12">
      <c r="A30" s="55" t="s">
        <v>462</v>
      </c>
      <c r="B30" s="34" t="s">
        <v>268</v>
      </c>
      <c r="C30" s="50" t="s">
        <v>295</v>
      </c>
      <c r="D30" s="42"/>
      <c r="E30" s="42"/>
      <c r="F30" s="42"/>
      <c r="G30" s="42"/>
      <c r="H30" s="42"/>
      <c r="I30" s="42"/>
      <c r="J30" s="42"/>
      <c r="K30" s="42"/>
      <c r="L30" s="42"/>
    </row>
    <row r="31" spans="1:12">
      <c r="A31" s="55" t="s">
        <v>463</v>
      </c>
      <c r="B31" s="34" t="s">
        <v>265</v>
      </c>
      <c r="C31" s="50" t="s">
        <v>295</v>
      </c>
      <c r="D31" s="42"/>
      <c r="E31" s="42"/>
      <c r="F31" s="42"/>
      <c r="G31" s="42"/>
      <c r="H31" s="42"/>
      <c r="I31" s="42"/>
      <c r="J31" s="42"/>
      <c r="K31" s="42"/>
      <c r="L31" s="42"/>
    </row>
    <row r="32" spans="1:12">
      <c r="A32" s="55" t="s">
        <v>464</v>
      </c>
      <c r="B32" s="34" t="s">
        <v>266</v>
      </c>
      <c r="C32" s="50" t="s">
        <v>295</v>
      </c>
      <c r="D32" s="42"/>
      <c r="E32" s="42"/>
      <c r="F32" s="42"/>
      <c r="G32" s="42"/>
      <c r="H32" s="42"/>
      <c r="I32" s="42"/>
      <c r="J32" s="42"/>
      <c r="K32" s="42"/>
      <c r="L32" s="42"/>
    </row>
    <row r="33" spans="1:12">
      <c r="A33" s="55" t="s">
        <v>465</v>
      </c>
      <c r="B33" s="34" t="s">
        <v>264</v>
      </c>
      <c r="C33" s="50" t="s">
        <v>295</v>
      </c>
      <c r="D33" s="42"/>
      <c r="E33" s="42"/>
      <c r="F33" s="42"/>
      <c r="G33" s="42"/>
      <c r="H33" s="42"/>
      <c r="I33" s="42"/>
      <c r="J33" s="42"/>
      <c r="K33" s="42"/>
      <c r="L33" s="42"/>
    </row>
    <row r="34" spans="1:12">
      <c r="A34" s="55" t="s">
        <v>466</v>
      </c>
      <c r="B34" s="34" t="s">
        <v>279</v>
      </c>
      <c r="C34" s="50" t="s">
        <v>295</v>
      </c>
      <c r="D34" s="42"/>
      <c r="E34" s="42"/>
      <c r="F34" s="42"/>
      <c r="G34" s="42"/>
      <c r="H34" s="42"/>
      <c r="I34" s="42"/>
      <c r="J34" s="42"/>
      <c r="K34" s="42"/>
      <c r="L34" s="42"/>
    </row>
    <row r="35" spans="1:12">
      <c r="A35" s="55" t="s">
        <v>311</v>
      </c>
      <c r="B35" s="37" t="s">
        <v>261</v>
      </c>
      <c r="C35" s="50"/>
      <c r="D35" s="42"/>
      <c r="E35" s="42"/>
      <c r="F35" s="42"/>
      <c r="G35" s="42"/>
      <c r="H35" s="42"/>
      <c r="I35" s="42"/>
      <c r="J35" s="42"/>
      <c r="K35" s="42"/>
      <c r="L35" s="42"/>
    </row>
    <row r="36" spans="1:12">
      <c r="A36" s="55" t="s">
        <v>312</v>
      </c>
      <c r="B36" s="37" t="s">
        <v>261</v>
      </c>
      <c r="C36" s="50"/>
      <c r="D36" s="42"/>
      <c r="E36" s="42"/>
      <c r="F36" s="42"/>
      <c r="G36" s="42"/>
      <c r="H36" s="42"/>
      <c r="I36" s="42"/>
      <c r="J36" s="42"/>
      <c r="K36" s="42"/>
      <c r="L36" s="42"/>
    </row>
    <row r="37" spans="1:12">
      <c r="A37" s="55">
        <v>4</v>
      </c>
      <c r="B37" s="15" t="s">
        <v>467</v>
      </c>
      <c r="C37" s="50" t="s">
        <v>441</v>
      </c>
      <c r="D37" s="42"/>
      <c r="E37" s="42"/>
      <c r="F37" s="42"/>
      <c r="G37" s="42"/>
      <c r="H37" s="42"/>
      <c r="I37" s="42"/>
      <c r="J37" s="42"/>
      <c r="K37" s="42"/>
      <c r="L37" s="42"/>
    </row>
    <row r="38" spans="1:12">
      <c r="A38" s="55" t="s">
        <v>52</v>
      </c>
      <c r="B38" s="5" t="s">
        <v>468</v>
      </c>
      <c r="C38" s="50" t="s">
        <v>441</v>
      </c>
      <c r="D38" s="42"/>
      <c r="E38" s="42"/>
      <c r="F38" s="42"/>
      <c r="G38" s="42"/>
      <c r="H38" s="42"/>
      <c r="I38" s="42"/>
      <c r="J38" s="42"/>
      <c r="K38" s="42"/>
      <c r="L38" s="42"/>
    </row>
    <row r="39" spans="1:12">
      <c r="A39" s="55" t="s">
        <v>54</v>
      </c>
      <c r="B39" s="5" t="s">
        <v>469</v>
      </c>
      <c r="C39" s="50" t="s">
        <v>441</v>
      </c>
      <c r="D39" s="42"/>
      <c r="E39" s="42"/>
      <c r="F39" s="42"/>
      <c r="G39" s="42"/>
      <c r="H39" s="42"/>
      <c r="I39" s="42"/>
      <c r="J39" s="42"/>
      <c r="K39" s="42"/>
      <c r="L39" s="42"/>
    </row>
    <row r="40" spans="1:12">
      <c r="A40" s="55" t="s">
        <v>55</v>
      </c>
      <c r="B40" s="5" t="s">
        <v>470</v>
      </c>
      <c r="C40" s="50" t="s">
        <v>441</v>
      </c>
      <c r="D40" s="42"/>
      <c r="E40" s="42"/>
      <c r="F40" s="42"/>
      <c r="G40" s="42"/>
      <c r="H40" s="42"/>
      <c r="I40" s="42"/>
      <c r="J40" s="42"/>
      <c r="K40" s="42"/>
      <c r="L40" s="42"/>
    </row>
    <row r="41" spans="1:12">
      <c r="A41" s="55" t="s">
        <v>471</v>
      </c>
      <c r="B41" s="15" t="s">
        <v>472</v>
      </c>
      <c r="C41" s="50" t="s">
        <v>441</v>
      </c>
      <c r="D41" s="42"/>
      <c r="E41" s="42"/>
      <c r="F41" s="42"/>
      <c r="G41" s="42"/>
      <c r="H41" s="42"/>
      <c r="I41" s="42"/>
      <c r="J41" s="42"/>
      <c r="K41" s="42"/>
      <c r="L41" s="42"/>
    </row>
    <row r="42" spans="1:12">
      <c r="A42" s="55" t="s">
        <v>58</v>
      </c>
      <c r="B42" s="5" t="s">
        <v>473</v>
      </c>
      <c r="C42" s="50"/>
      <c r="D42" s="42"/>
      <c r="E42" s="42"/>
      <c r="F42" s="42"/>
      <c r="G42" s="42"/>
      <c r="H42" s="42"/>
      <c r="I42" s="42"/>
      <c r="J42" s="42"/>
      <c r="K42" s="42"/>
      <c r="L42" s="42"/>
    </row>
    <row r="43" spans="1:12">
      <c r="A43" s="55" t="s">
        <v>474</v>
      </c>
      <c r="B43" s="15" t="s">
        <v>475</v>
      </c>
      <c r="C43" s="50" t="s">
        <v>441</v>
      </c>
      <c r="D43" s="42"/>
      <c r="E43" s="42"/>
      <c r="F43" s="42"/>
      <c r="G43" s="42"/>
      <c r="H43" s="42"/>
      <c r="I43" s="42"/>
      <c r="J43" s="42"/>
      <c r="K43" s="42"/>
      <c r="L43" s="42"/>
    </row>
    <row r="44" spans="1:12">
      <c r="A44" s="55" t="s">
        <v>63</v>
      </c>
      <c r="B44" s="5" t="s">
        <v>476</v>
      </c>
      <c r="C44" s="50"/>
      <c r="D44" s="42"/>
      <c r="E44" s="42"/>
      <c r="F44" s="42"/>
      <c r="G44" s="42"/>
      <c r="H44" s="42"/>
      <c r="I44" s="42"/>
      <c r="J44" s="42"/>
      <c r="K44" s="42"/>
      <c r="L44" s="42"/>
    </row>
    <row r="45" spans="1:12">
      <c r="A45" s="55" t="s">
        <v>477</v>
      </c>
      <c r="B45" s="15" t="s">
        <v>478</v>
      </c>
      <c r="C45" s="50" t="s">
        <v>441</v>
      </c>
      <c r="D45" s="42"/>
      <c r="E45" s="42"/>
      <c r="F45" s="42"/>
      <c r="G45" s="42"/>
      <c r="H45" s="42"/>
      <c r="I45" s="42"/>
      <c r="J45" s="42"/>
      <c r="K45" s="42"/>
      <c r="L45" s="42"/>
    </row>
    <row r="46" spans="1:12">
      <c r="A46" s="55" t="s">
        <v>88</v>
      </c>
      <c r="B46" s="5" t="s">
        <v>479</v>
      </c>
      <c r="C46" s="50"/>
      <c r="D46" s="42"/>
      <c r="E46" s="42"/>
      <c r="F46" s="42"/>
      <c r="G46" s="42"/>
      <c r="H46" s="42"/>
      <c r="I46" s="42"/>
      <c r="J46" s="42"/>
      <c r="K46" s="42"/>
      <c r="L46" s="42"/>
    </row>
    <row r="47" spans="1:12">
      <c r="A47" s="55" t="s">
        <v>480</v>
      </c>
      <c r="B47" s="15" t="s">
        <v>481</v>
      </c>
      <c r="C47" s="50" t="s">
        <v>441</v>
      </c>
      <c r="D47" s="42"/>
      <c r="E47" s="42"/>
      <c r="F47" s="42"/>
      <c r="G47" s="42"/>
      <c r="H47" s="42"/>
      <c r="I47" s="42"/>
      <c r="J47" s="42"/>
      <c r="K47" s="42"/>
      <c r="L47" s="42"/>
    </row>
    <row r="48" spans="1:12">
      <c r="A48" s="55" t="s">
        <v>99</v>
      </c>
      <c r="B48" s="5" t="s">
        <v>482</v>
      </c>
      <c r="C48" s="50"/>
      <c r="D48" s="42"/>
      <c r="E48" s="42"/>
      <c r="F48" s="42"/>
      <c r="G48" s="42"/>
      <c r="H48" s="42"/>
      <c r="I48" s="42"/>
      <c r="J48" s="42"/>
      <c r="K48" s="42"/>
      <c r="L48" s="42"/>
    </row>
    <row r="49" spans="1:12">
      <c r="A49" s="55" t="s">
        <v>483</v>
      </c>
      <c r="B49" s="5" t="s">
        <v>484</v>
      </c>
      <c r="C49" s="50"/>
      <c r="D49" s="42"/>
      <c r="E49" s="42"/>
      <c r="F49" s="42"/>
      <c r="G49" s="42"/>
      <c r="H49" s="42"/>
      <c r="I49" s="42"/>
      <c r="J49" s="42"/>
      <c r="K49" s="42"/>
      <c r="L49" s="42"/>
    </row>
  </sheetData>
  <mergeCells count="8">
    <mergeCell ref="L8:L9"/>
    <mergeCell ref="A6:L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81" fitToHeight="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view="pageBreakPreview" zoomScale="80" zoomScaleSheetLayoutView="80" workbookViewId="0">
      <pane xSplit="2" topLeftCell="D1" activePane="topRight" state="frozenSplit"/>
      <selection pane="topRight" activeCell="BP22" sqref="BP22"/>
    </sheetView>
  </sheetViews>
  <sheetFormatPr defaultColWidth="0.88671875" defaultRowHeight="13.8"/>
  <cols>
    <col min="1" max="1" width="7.88671875" style="3" customWidth="1"/>
    <col min="2" max="2" width="62.44140625" style="3" customWidth="1"/>
    <col min="3" max="3" width="13.44140625" style="3" customWidth="1"/>
    <col min="4" max="5" width="9.88671875" style="3" customWidth="1"/>
    <col min="6" max="6" width="10.5546875" style="3" customWidth="1"/>
    <col min="7" max="7" width="9.6640625" style="3" customWidth="1"/>
    <col min="8" max="10" width="10.5546875" style="3" customWidth="1"/>
    <col min="11" max="11" width="9.109375" style="3" customWidth="1"/>
    <col min="12" max="12" width="14" style="3" customWidth="1"/>
    <col min="13" max="13" width="9.109375" style="3" hidden="1" customWidth="1"/>
    <col min="14" max="14" width="9.33203125" style="3" hidden="1" customWidth="1"/>
    <col min="15" max="258" width="0.88671875" style="3"/>
    <col min="259" max="259" width="7.88671875" style="3" customWidth="1"/>
    <col min="260" max="260" width="53.44140625" style="3" customWidth="1"/>
    <col min="261" max="261" width="13.6640625" style="3" customWidth="1"/>
    <col min="262" max="262" width="10.6640625" style="3" customWidth="1"/>
    <col min="263" max="263" width="9.88671875" style="3" customWidth="1"/>
    <col min="264" max="265" width="10.5546875" style="3" customWidth="1"/>
    <col min="266" max="266" width="9.109375" style="3" customWidth="1"/>
    <col min="267" max="267" width="10" style="3" customWidth="1"/>
    <col min="268" max="268" width="9.6640625" style="3" customWidth="1"/>
    <col min="269" max="269" width="9.109375" style="3" customWidth="1"/>
    <col min="270" max="270" width="10.88671875" style="3" customWidth="1"/>
    <col min="271" max="514" width="0.88671875" style="3"/>
    <col min="515" max="515" width="7.88671875" style="3" customWidth="1"/>
    <col min="516" max="516" width="53.44140625" style="3" customWidth="1"/>
    <col min="517" max="517" width="13.6640625" style="3" customWidth="1"/>
    <col min="518" max="518" width="10.6640625" style="3" customWidth="1"/>
    <col min="519" max="519" width="9.88671875" style="3" customWidth="1"/>
    <col min="520" max="521" width="10.5546875" style="3" customWidth="1"/>
    <col min="522" max="522" width="9.109375" style="3" customWidth="1"/>
    <col min="523" max="523" width="10" style="3" customWidth="1"/>
    <col min="524" max="524" width="9.6640625" style="3" customWidth="1"/>
    <col min="525" max="525" width="9.109375" style="3" customWidth="1"/>
    <col min="526" max="526" width="10.88671875" style="3" customWidth="1"/>
    <col min="527" max="770" width="0.88671875" style="3"/>
    <col min="771" max="771" width="7.88671875" style="3" customWidth="1"/>
    <col min="772" max="772" width="53.44140625" style="3" customWidth="1"/>
    <col min="773" max="773" width="13.6640625" style="3" customWidth="1"/>
    <col min="774" max="774" width="10.6640625" style="3" customWidth="1"/>
    <col min="775" max="775" width="9.88671875" style="3" customWidth="1"/>
    <col min="776" max="777" width="10.5546875" style="3" customWidth="1"/>
    <col min="778" max="778" width="9.109375" style="3" customWidth="1"/>
    <col min="779" max="779" width="10" style="3" customWidth="1"/>
    <col min="780" max="780" width="9.6640625" style="3" customWidth="1"/>
    <col min="781" max="781" width="9.109375" style="3" customWidth="1"/>
    <col min="782" max="782" width="10.88671875" style="3" customWidth="1"/>
    <col min="783" max="1026" width="0.88671875" style="3"/>
    <col min="1027" max="1027" width="7.88671875" style="3" customWidth="1"/>
    <col min="1028" max="1028" width="53.44140625" style="3" customWidth="1"/>
    <col min="1029" max="1029" width="13.6640625" style="3" customWidth="1"/>
    <col min="1030" max="1030" width="10.6640625" style="3" customWidth="1"/>
    <col min="1031" max="1031" width="9.88671875" style="3" customWidth="1"/>
    <col min="1032" max="1033" width="10.5546875" style="3" customWidth="1"/>
    <col min="1034" max="1034" width="9.109375" style="3" customWidth="1"/>
    <col min="1035" max="1035" width="10" style="3" customWidth="1"/>
    <col min="1036" max="1036" width="9.6640625" style="3" customWidth="1"/>
    <col min="1037" max="1037" width="9.109375" style="3" customWidth="1"/>
    <col min="1038" max="1038" width="10.88671875" style="3" customWidth="1"/>
    <col min="1039" max="1282" width="0.88671875" style="3"/>
    <col min="1283" max="1283" width="7.88671875" style="3" customWidth="1"/>
    <col min="1284" max="1284" width="53.44140625" style="3" customWidth="1"/>
    <col min="1285" max="1285" width="13.6640625" style="3" customWidth="1"/>
    <col min="1286" max="1286" width="10.6640625" style="3" customWidth="1"/>
    <col min="1287" max="1287" width="9.88671875" style="3" customWidth="1"/>
    <col min="1288" max="1289" width="10.5546875" style="3" customWidth="1"/>
    <col min="1290" max="1290" width="9.109375" style="3" customWidth="1"/>
    <col min="1291" max="1291" width="10" style="3" customWidth="1"/>
    <col min="1292" max="1292" width="9.6640625" style="3" customWidth="1"/>
    <col min="1293" max="1293" width="9.109375" style="3" customWidth="1"/>
    <col min="1294" max="1294" width="10.88671875" style="3" customWidth="1"/>
    <col min="1295" max="1538" width="0.88671875" style="3"/>
    <col min="1539" max="1539" width="7.88671875" style="3" customWidth="1"/>
    <col min="1540" max="1540" width="53.44140625" style="3" customWidth="1"/>
    <col min="1541" max="1541" width="13.6640625" style="3" customWidth="1"/>
    <col min="1542" max="1542" width="10.6640625" style="3" customWidth="1"/>
    <col min="1543" max="1543" width="9.88671875" style="3" customWidth="1"/>
    <col min="1544" max="1545" width="10.5546875" style="3" customWidth="1"/>
    <col min="1546" max="1546" width="9.109375" style="3" customWidth="1"/>
    <col min="1547" max="1547" width="10" style="3" customWidth="1"/>
    <col min="1548" max="1548" width="9.6640625" style="3" customWidth="1"/>
    <col min="1549" max="1549" width="9.109375" style="3" customWidth="1"/>
    <col min="1550" max="1550" width="10.88671875" style="3" customWidth="1"/>
    <col min="1551" max="1794" width="0.88671875" style="3"/>
    <col min="1795" max="1795" width="7.88671875" style="3" customWidth="1"/>
    <col min="1796" max="1796" width="53.44140625" style="3" customWidth="1"/>
    <col min="1797" max="1797" width="13.6640625" style="3" customWidth="1"/>
    <col min="1798" max="1798" width="10.6640625" style="3" customWidth="1"/>
    <col min="1799" max="1799" width="9.88671875" style="3" customWidth="1"/>
    <col min="1800" max="1801" width="10.5546875" style="3" customWidth="1"/>
    <col min="1802" max="1802" width="9.109375" style="3" customWidth="1"/>
    <col min="1803" max="1803" width="10" style="3" customWidth="1"/>
    <col min="1804" max="1804" width="9.6640625" style="3" customWidth="1"/>
    <col min="1805" max="1805" width="9.109375" style="3" customWidth="1"/>
    <col min="1806" max="1806" width="10.88671875" style="3" customWidth="1"/>
    <col min="1807" max="2050" width="0.88671875" style="3"/>
    <col min="2051" max="2051" width="7.88671875" style="3" customWidth="1"/>
    <col min="2052" max="2052" width="53.44140625" style="3" customWidth="1"/>
    <col min="2053" max="2053" width="13.6640625" style="3" customWidth="1"/>
    <col min="2054" max="2054" width="10.6640625" style="3" customWidth="1"/>
    <col min="2055" max="2055" width="9.88671875" style="3" customWidth="1"/>
    <col min="2056" max="2057" width="10.5546875" style="3" customWidth="1"/>
    <col min="2058" max="2058" width="9.109375" style="3" customWidth="1"/>
    <col min="2059" max="2059" width="10" style="3" customWidth="1"/>
    <col min="2060" max="2060" width="9.6640625" style="3" customWidth="1"/>
    <col min="2061" max="2061" width="9.109375" style="3" customWidth="1"/>
    <col min="2062" max="2062" width="10.88671875" style="3" customWidth="1"/>
    <col min="2063" max="2306" width="0.88671875" style="3"/>
    <col min="2307" max="2307" width="7.88671875" style="3" customWidth="1"/>
    <col min="2308" max="2308" width="53.44140625" style="3" customWidth="1"/>
    <col min="2309" max="2309" width="13.6640625" style="3" customWidth="1"/>
    <col min="2310" max="2310" width="10.6640625" style="3" customWidth="1"/>
    <col min="2311" max="2311" width="9.88671875" style="3" customWidth="1"/>
    <col min="2312" max="2313" width="10.5546875" style="3" customWidth="1"/>
    <col min="2314" max="2314" width="9.109375" style="3" customWidth="1"/>
    <col min="2315" max="2315" width="10" style="3" customWidth="1"/>
    <col min="2316" max="2316" width="9.6640625" style="3" customWidth="1"/>
    <col min="2317" max="2317" width="9.109375" style="3" customWidth="1"/>
    <col min="2318" max="2318" width="10.88671875" style="3" customWidth="1"/>
    <col min="2319" max="2562" width="0.88671875" style="3"/>
    <col min="2563" max="2563" width="7.88671875" style="3" customWidth="1"/>
    <col min="2564" max="2564" width="53.44140625" style="3" customWidth="1"/>
    <col min="2565" max="2565" width="13.6640625" style="3" customWidth="1"/>
    <col min="2566" max="2566" width="10.6640625" style="3" customWidth="1"/>
    <col min="2567" max="2567" width="9.88671875" style="3" customWidth="1"/>
    <col min="2568" max="2569" width="10.5546875" style="3" customWidth="1"/>
    <col min="2570" max="2570" width="9.109375" style="3" customWidth="1"/>
    <col min="2571" max="2571" width="10" style="3" customWidth="1"/>
    <col min="2572" max="2572" width="9.6640625" style="3" customWidth="1"/>
    <col min="2573" max="2573" width="9.109375" style="3" customWidth="1"/>
    <col min="2574" max="2574" width="10.88671875" style="3" customWidth="1"/>
    <col min="2575" max="2818" width="0.88671875" style="3"/>
    <col min="2819" max="2819" width="7.88671875" style="3" customWidth="1"/>
    <col min="2820" max="2820" width="53.44140625" style="3" customWidth="1"/>
    <col min="2821" max="2821" width="13.6640625" style="3" customWidth="1"/>
    <col min="2822" max="2822" width="10.6640625" style="3" customWidth="1"/>
    <col min="2823" max="2823" width="9.88671875" style="3" customWidth="1"/>
    <col min="2824" max="2825" width="10.5546875" style="3" customWidth="1"/>
    <col min="2826" max="2826" width="9.109375" style="3" customWidth="1"/>
    <col min="2827" max="2827" width="10" style="3" customWidth="1"/>
    <col min="2828" max="2828" width="9.6640625" style="3" customWidth="1"/>
    <col min="2829" max="2829" width="9.109375" style="3" customWidth="1"/>
    <col min="2830" max="2830" width="10.88671875" style="3" customWidth="1"/>
    <col min="2831" max="3074" width="0.88671875" style="3"/>
    <col min="3075" max="3075" width="7.88671875" style="3" customWidth="1"/>
    <col min="3076" max="3076" width="53.44140625" style="3" customWidth="1"/>
    <col min="3077" max="3077" width="13.6640625" style="3" customWidth="1"/>
    <col min="3078" max="3078" width="10.6640625" style="3" customWidth="1"/>
    <col min="3079" max="3079" width="9.88671875" style="3" customWidth="1"/>
    <col min="3080" max="3081" width="10.5546875" style="3" customWidth="1"/>
    <col min="3082" max="3082" width="9.109375" style="3" customWidth="1"/>
    <col min="3083" max="3083" width="10" style="3" customWidth="1"/>
    <col min="3084" max="3084" width="9.6640625" style="3" customWidth="1"/>
    <col min="3085" max="3085" width="9.109375" style="3" customWidth="1"/>
    <col min="3086" max="3086" width="10.88671875" style="3" customWidth="1"/>
    <col min="3087" max="3330" width="0.88671875" style="3"/>
    <col min="3331" max="3331" width="7.88671875" style="3" customWidth="1"/>
    <col min="3332" max="3332" width="53.44140625" style="3" customWidth="1"/>
    <col min="3333" max="3333" width="13.6640625" style="3" customWidth="1"/>
    <col min="3334" max="3334" width="10.6640625" style="3" customWidth="1"/>
    <col min="3335" max="3335" width="9.88671875" style="3" customWidth="1"/>
    <col min="3336" max="3337" width="10.5546875" style="3" customWidth="1"/>
    <col min="3338" max="3338" width="9.109375" style="3" customWidth="1"/>
    <col min="3339" max="3339" width="10" style="3" customWidth="1"/>
    <col min="3340" max="3340" width="9.6640625" style="3" customWidth="1"/>
    <col min="3341" max="3341" width="9.109375" style="3" customWidth="1"/>
    <col min="3342" max="3342" width="10.88671875" style="3" customWidth="1"/>
    <col min="3343" max="3586" width="0.88671875" style="3"/>
    <col min="3587" max="3587" width="7.88671875" style="3" customWidth="1"/>
    <col min="3588" max="3588" width="53.44140625" style="3" customWidth="1"/>
    <col min="3589" max="3589" width="13.6640625" style="3" customWidth="1"/>
    <col min="3590" max="3590" width="10.6640625" style="3" customWidth="1"/>
    <col min="3591" max="3591" width="9.88671875" style="3" customWidth="1"/>
    <col min="3592" max="3593" width="10.5546875" style="3" customWidth="1"/>
    <col min="3594" max="3594" width="9.109375" style="3" customWidth="1"/>
    <col min="3595" max="3595" width="10" style="3" customWidth="1"/>
    <col min="3596" max="3596" width="9.6640625" style="3" customWidth="1"/>
    <col min="3597" max="3597" width="9.109375" style="3" customWidth="1"/>
    <col min="3598" max="3598" width="10.88671875" style="3" customWidth="1"/>
    <col min="3599" max="3842" width="0.88671875" style="3"/>
    <col min="3843" max="3843" width="7.88671875" style="3" customWidth="1"/>
    <col min="3844" max="3844" width="53.44140625" style="3" customWidth="1"/>
    <col min="3845" max="3845" width="13.6640625" style="3" customWidth="1"/>
    <col min="3846" max="3846" width="10.6640625" style="3" customWidth="1"/>
    <col min="3847" max="3847" width="9.88671875" style="3" customWidth="1"/>
    <col min="3848" max="3849" width="10.5546875" style="3" customWidth="1"/>
    <col min="3850" max="3850" width="9.109375" style="3" customWidth="1"/>
    <col min="3851" max="3851" width="10" style="3" customWidth="1"/>
    <col min="3852" max="3852" width="9.6640625" style="3" customWidth="1"/>
    <col min="3853" max="3853" width="9.109375" style="3" customWidth="1"/>
    <col min="3854" max="3854" width="10.88671875" style="3" customWidth="1"/>
    <col min="3855" max="4098" width="0.88671875" style="3"/>
    <col min="4099" max="4099" width="7.88671875" style="3" customWidth="1"/>
    <col min="4100" max="4100" width="53.44140625" style="3" customWidth="1"/>
    <col min="4101" max="4101" width="13.6640625" style="3" customWidth="1"/>
    <col min="4102" max="4102" width="10.6640625" style="3" customWidth="1"/>
    <col min="4103" max="4103" width="9.88671875" style="3" customWidth="1"/>
    <col min="4104" max="4105" width="10.5546875" style="3" customWidth="1"/>
    <col min="4106" max="4106" width="9.109375" style="3" customWidth="1"/>
    <col min="4107" max="4107" width="10" style="3" customWidth="1"/>
    <col min="4108" max="4108" width="9.6640625" style="3" customWidth="1"/>
    <col min="4109" max="4109" width="9.109375" style="3" customWidth="1"/>
    <col min="4110" max="4110" width="10.88671875" style="3" customWidth="1"/>
    <col min="4111" max="4354" width="0.88671875" style="3"/>
    <col min="4355" max="4355" width="7.88671875" style="3" customWidth="1"/>
    <col min="4356" max="4356" width="53.44140625" style="3" customWidth="1"/>
    <col min="4357" max="4357" width="13.6640625" style="3" customWidth="1"/>
    <col min="4358" max="4358" width="10.6640625" style="3" customWidth="1"/>
    <col min="4359" max="4359" width="9.88671875" style="3" customWidth="1"/>
    <col min="4360" max="4361" width="10.5546875" style="3" customWidth="1"/>
    <col min="4362" max="4362" width="9.109375" style="3" customWidth="1"/>
    <col min="4363" max="4363" width="10" style="3" customWidth="1"/>
    <col min="4364" max="4364" width="9.6640625" style="3" customWidth="1"/>
    <col min="4365" max="4365" width="9.109375" style="3" customWidth="1"/>
    <col min="4366" max="4366" width="10.88671875" style="3" customWidth="1"/>
    <col min="4367" max="4610" width="0.88671875" style="3"/>
    <col min="4611" max="4611" width="7.88671875" style="3" customWidth="1"/>
    <col min="4612" max="4612" width="53.44140625" style="3" customWidth="1"/>
    <col min="4613" max="4613" width="13.6640625" style="3" customWidth="1"/>
    <col min="4614" max="4614" width="10.6640625" style="3" customWidth="1"/>
    <col min="4615" max="4615" width="9.88671875" style="3" customWidth="1"/>
    <col min="4616" max="4617" width="10.5546875" style="3" customWidth="1"/>
    <col min="4618" max="4618" width="9.109375" style="3" customWidth="1"/>
    <col min="4619" max="4619" width="10" style="3" customWidth="1"/>
    <col min="4620" max="4620" width="9.6640625" style="3" customWidth="1"/>
    <col min="4621" max="4621" width="9.109375" style="3" customWidth="1"/>
    <col min="4622" max="4622" width="10.88671875" style="3" customWidth="1"/>
    <col min="4623" max="4866" width="0.88671875" style="3"/>
    <col min="4867" max="4867" width="7.88671875" style="3" customWidth="1"/>
    <col min="4868" max="4868" width="53.44140625" style="3" customWidth="1"/>
    <col min="4869" max="4869" width="13.6640625" style="3" customWidth="1"/>
    <col min="4870" max="4870" width="10.6640625" style="3" customWidth="1"/>
    <col min="4871" max="4871" width="9.88671875" style="3" customWidth="1"/>
    <col min="4872" max="4873" width="10.5546875" style="3" customWidth="1"/>
    <col min="4874" max="4874" width="9.109375" style="3" customWidth="1"/>
    <col min="4875" max="4875" width="10" style="3" customWidth="1"/>
    <col min="4876" max="4876" width="9.6640625" style="3" customWidth="1"/>
    <col min="4877" max="4877" width="9.109375" style="3" customWidth="1"/>
    <col min="4878" max="4878" width="10.88671875" style="3" customWidth="1"/>
    <col min="4879" max="5122" width="0.88671875" style="3"/>
    <col min="5123" max="5123" width="7.88671875" style="3" customWidth="1"/>
    <col min="5124" max="5124" width="53.44140625" style="3" customWidth="1"/>
    <col min="5125" max="5125" width="13.6640625" style="3" customWidth="1"/>
    <col min="5126" max="5126" width="10.6640625" style="3" customWidth="1"/>
    <col min="5127" max="5127" width="9.88671875" style="3" customWidth="1"/>
    <col min="5128" max="5129" width="10.5546875" style="3" customWidth="1"/>
    <col min="5130" max="5130" width="9.109375" style="3" customWidth="1"/>
    <col min="5131" max="5131" width="10" style="3" customWidth="1"/>
    <col min="5132" max="5132" width="9.6640625" style="3" customWidth="1"/>
    <col min="5133" max="5133" width="9.109375" style="3" customWidth="1"/>
    <col min="5134" max="5134" width="10.88671875" style="3" customWidth="1"/>
    <col min="5135" max="5378" width="0.88671875" style="3"/>
    <col min="5379" max="5379" width="7.88671875" style="3" customWidth="1"/>
    <col min="5380" max="5380" width="53.44140625" style="3" customWidth="1"/>
    <col min="5381" max="5381" width="13.6640625" style="3" customWidth="1"/>
    <col min="5382" max="5382" width="10.6640625" style="3" customWidth="1"/>
    <col min="5383" max="5383" width="9.88671875" style="3" customWidth="1"/>
    <col min="5384" max="5385" width="10.5546875" style="3" customWidth="1"/>
    <col min="5386" max="5386" width="9.109375" style="3" customWidth="1"/>
    <col min="5387" max="5387" width="10" style="3" customWidth="1"/>
    <col min="5388" max="5388" width="9.6640625" style="3" customWidth="1"/>
    <col min="5389" max="5389" width="9.109375" style="3" customWidth="1"/>
    <col min="5390" max="5390" width="10.88671875" style="3" customWidth="1"/>
    <col min="5391" max="5634" width="0.88671875" style="3"/>
    <col min="5635" max="5635" width="7.88671875" style="3" customWidth="1"/>
    <col min="5636" max="5636" width="53.44140625" style="3" customWidth="1"/>
    <col min="5637" max="5637" width="13.6640625" style="3" customWidth="1"/>
    <col min="5638" max="5638" width="10.6640625" style="3" customWidth="1"/>
    <col min="5639" max="5639" width="9.88671875" style="3" customWidth="1"/>
    <col min="5640" max="5641" width="10.5546875" style="3" customWidth="1"/>
    <col min="5642" max="5642" width="9.109375" style="3" customWidth="1"/>
    <col min="5643" max="5643" width="10" style="3" customWidth="1"/>
    <col min="5644" max="5644" width="9.6640625" style="3" customWidth="1"/>
    <col min="5645" max="5645" width="9.109375" style="3" customWidth="1"/>
    <col min="5646" max="5646" width="10.88671875" style="3" customWidth="1"/>
    <col min="5647" max="5890" width="0.88671875" style="3"/>
    <col min="5891" max="5891" width="7.88671875" style="3" customWidth="1"/>
    <col min="5892" max="5892" width="53.44140625" style="3" customWidth="1"/>
    <col min="5893" max="5893" width="13.6640625" style="3" customWidth="1"/>
    <col min="5894" max="5894" width="10.6640625" style="3" customWidth="1"/>
    <col min="5895" max="5895" width="9.88671875" style="3" customWidth="1"/>
    <col min="5896" max="5897" width="10.5546875" style="3" customWidth="1"/>
    <col min="5898" max="5898" width="9.109375" style="3" customWidth="1"/>
    <col min="5899" max="5899" width="10" style="3" customWidth="1"/>
    <col min="5900" max="5900" width="9.6640625" style="3" customWidth="1"/>
    <col min="5901" max="5901" width="9.109375" style="3" customWidth="1"/>
    <col min="5902" max="5902" width="10.88671875" style="3" customWidth="1"/>
    <col min="5903" max="6146" width="0.88671875" style="3"/>
    <col min="6147" max="6147" width="7.88671875" style="3" customWidth="1"/>
    <col min="6148" max="6148" width="53.44140625" style="3" customWidth="1"/>
    <col min="6149" max="6149" width="13.6640625" style="3" customWidth="1"/>
    <col min="6150" max="6150" width="10.6640625" style="3" customWidth="1"/>
    <col min="6151" max="6151" width="9.88671875" style="3" customWidth="1"/>
    <col min="6152" max="6153" width="10.5546875" style="3" customWidth="1"/>
    <col min="6154" max="6154" width="9.109375" style="3" customWidth="1"/>
    <col min="6155" max="6155" width="10" style="3" customWidth="1"/>
    <col min="6156" max="6156" width="9.6640625" style="3" customWidth="1"/>
    <col min="6157" max="6157" width="9.109375" style="3" customWidth="1"/>
    <col min="6158" max="6158" width="10.88671875" style="3" customWidth="1"/>
    <col min="6159" max="6402" width="0.88671875" style="3"/>
    <col min="6403" max="6403" width="7.88671875" style="3" customWidth="1"/>
    <col min="6404" max="6404" width="53.44140625" style="3" customWidth="1"/>
    <col min="6405" max="6405" width="13.6640625" style="3" customWidth="1"/>
    <col min="6406" max="6406" width="10.6640625" style="3" customWidth="1"/>
    <col min="6407" max="6407" width="9.88671875" style="3" customWidth="1"/>
    <col min="6408" max="6409" width="10.5546875" style="3" customWidth="1"/>
    <col min="6410" max="6410" width="9.109375" style="3" customWidth="1"/>
    <col min="6411" max="6411" width="10" style="3" customWidth="1"/>
    <col min="6412" max="6412" width="9.6640625" style="3" customWidth="1"/>
    <col min="6413" max="6413" width="9.109375" style="3" customWidth="1"/>
    <col min="6414" max="6414" width="10.88671875" style="3" customWidth="1"/>
    <col min="6415" max="6658" width="0.88671875" style="3"/>
    <col min="6659" max="6659" width="7.88671875" style="3" customWidth="1"/>
    <col min="6660" max="6660" width="53.44140625" style="3" customWidth="1"/>
    <col min="6661" max="6661" width="13.6640625" style="3" customWidth="1"/>
    <col min="6662" max="6662" width="10.6640625" style="3" customWidth="1"/>
    <col min="6663" max="6663" width="9.88671875" style="3" customWidth="1"/>
    <col min="6664" max="6665" width="10.5546875" style="3" customWidth="1"/>
    <col min="6666" max="6666" width="9.109375" style="3" customWidth="1"/>
    <col min="6667" max="6667" width="10" style="3" customWidth="1"/>
    <col min="6668" max="6668" width="9.6640625" style="3" customWidth="1"/>
    <col min="6669" max="6669" width="9.109375" style="3" customWidth="1"/>
    <col min="6670" max="6670" width="10.88671875" style="3" customWidth="1"/>
    <col min="6671" max="6914" width="0.88671875" style="3"/>
    <col min="6915" max="6915" width="7.88671875" style="3" customWidth="1"/>
    <col min="6916" max="6916" width="53.44140625" style="3" customWidth="1"/>
    <col min="6917" max="6917" width="13.6640625" style="3" customWidth="1"/>
    <col min="6918" max="6918" width="10.6640625" style="3" customWidth="1"/>
    <col min="6919" max="6919" width="9.88671875" style="3" customWidth="1"/>
    <col min="6920" max="6921" width="10.5546875" style="3" customWidth="1"/>
    <col min="6922" max="6922" width="9.109375" style="3" customWidth="1"/>
    <col min="6923" max="6923" width="10" style="3" customWidth="1"/>
    <col min="6924" max="6924" width="9.6640625" style="3" customWidth="1"/>
    <col min="6925" max="6925" width="9.109375" style="3" customWidth="1"/>
    <col min="6926" max="6926" width="10.88671875" style="3" customWidth="1"/>
    <col min="6927" max="7170" width="0.88671875" style="3"/>
    <col min="7171" max="7171" width="7.88671875" style="3" customWidth="1"/>
    <col min="7172" max="7172" width="53.44140625" style="3" customWidth="1"/>
    <col min="7173" max="7173" width="13.6640625" style="3" customWidth="1"/>
    <col min="7174" max="7174" width="10.6640625" style="3" customWidth="1"/>
    <col min="7175" max="7175" width="9.88671875" style="3" customWidth="1"/>
    <col min="7176" max="7177" width="10.5546875" style="3" customWidth="1"/>
    <col min="7178" max="7178" width="9.109375" style="3" customWidth="1"/>
    <col min="7179" max="7179" width="10" style="3" customWidth="1"/>
    <col min="7180" max="7180" width="9.6640625" style="3" customWidth="1"/>
    <col min="7181" max="7181" width="9.109375" style="3" customWidth="1"/>
    <col min="7182" max="7182" width="10.88671875" style="3" customWidth="1"/>
    <col min="7183" max="7426" width="0.88671875" style="3"/>
    <col min="7427" max="7427" width="7.88671875" style="3" customWidth="1"/>
    <col min="7428" max="7428" width="53.44140625" style="3" customWidth="1"/>
    <col min="7429" max="7429" width="13.6640625" style="3" customWidth="1"/>
    <col min="7430" max="7430" width="10.6640625" style="3" customWidth="1"/>
    <col min="7431" max="7431" width="9.88671875" style="3" customWidth="1"/>
    <col min="7432" max="7433" width="10.5546875" style="3" customWidth="1"/>
    <col min="7434" max="7434" width="9.109375" style="3" customWidth="1"/>
    <col min="7435" max="7435" width="10" style="3" customWidth="1"/>
    <col min="7436" max="7436" width="9.6640625" style="3" customWidth="1"/>
    <col min="7437" max="7437" width="9.109375" style="3" customWidth="1"/>
    <col min="7438" max="7438" width="10.88671875" style="3" customWidth="1"/>
    <col min="7439" max="7682" width="0.88671875" style="3"/>
    <col min="7683" max="7683" width="7.88671875" style="3" customWidth="1"/>
    <col min="7684" max="7684" width="53.44140625" style="3" customWidth="1"/>
    <col min="7685" max="7685" width="13.6640625" style="3" customWidth="1"/>
    <col min="7686" max="7686" width="10.6640625" style="3" customWidth="1"/>
    <col min="7687" max="7687" width="9.88671875" style="3" customWidth="1"/>
    <col min="7688" max="7689" width="10.5546875" style="3" customWidth="1"/>
    <col min="7690" max="7690" width="9.109375" style="3" customWidth="1"/>
    <col min="7691" max="7691" width="10" style="3" customWidth="1"/>
    <col min="7692" max="7692" width="9.6640625" style="3" customWidth="1"/>
    <col min="7693" max="7693" width="9.109375" style="3" customWidth="1"/>
    <col min="7694" max="7694" width="10.88671875" style="3" customWidth="1"/>
    <col min="7695" max="7938" width="0.88671875" style="3"/>
    <col min="7939" max="7939" width="7.88671875" style="3" customWidth="1"/>
    <col min="7940" max="7940" width="53.44140625" style="3" customWidth="1"/>
    <col min="7941" max="7941" width="13.6640625" style="3" customWidth="1"/>
    <col min="7942" max="7942" width="10.6640625" style="3" customWidth="1"/>
    <col min="7943" max="7943" width="9.88671875" style="3" customWidth="1"/>
    <col min="7944" max="7945" width="10.5546875" style="3" customWidth="1"/>
    <col min="7946" max="7946" width="9.109375" style="3" customWidth="1"/>
    <col min="7947" max="7947" width="10" style="3" customWidth="1"/>
    <col min="7948" max="7948" width="9.6640625" style="3" customWidth="1"/>
    <col min="7949" max="7949" width="9.109375" style="3" customWidth="1"/>
    <col min="7950" max="7950" width="10.88671875" style="3" customWidth="1"/>
    <col min="7951" max="8194" width="0.88671875" style="3"/>
    <col min="8195" max="8195" width="7.88671875" style="3" customWidth="1"/>
    <col min="8196" max="8196" width="53.44140625" style="3" customWidth="1"/>
    <col min="8197" max="8197" width="13.6640625" style="3" customWidth="1"/>
    <col min="8198" max="8198" width="10.6640625" style="3" customWidth="1"/>
    <col min="8199" max="8199" width="9.88671875" style="3" customWidth="1"/>
    <col min="8200" max="8201" width="10.5546875" style="3" customWidth="1"/>
    <col min="8202" max="8202" width="9.109375" style="3" customWidth="1"/>
    <col min="8203" max="8203" width="10" style="3" customWidth="1"/>
    <col min="8204" max="8204" width="9.6640625" style="3" customWidth="1"/>
    <col min="8205" max="8205" width="9.109375" style="3" customWidth="1"/>
    <col min="8206" max="8206" width="10.88671875" style="3" customWidth="1"/>
    <col min="8207" max="8450" width="0.88671875" style="3"/>
    <col min="8451" max="8451" width="7.88671875" style="3" customWidth="1"/>
    <col min="8452" max="8452" width="53.44140625" style="3" customWidth="1"/>
    <col min="8453" max="8453" width="13.6640625" style="3" customWidth="1"/>
    <col min="8454" max="8454" width="10.6640625" style="3" customWidth="1"/>
    <col min="8455" max="8455" width="9.88671875" style="3" customWidth="1"/>
    <col min="8456" max="8457" width="10.5546875" style="3" customWidth="1"/>
    <col min="8458" max="8458" width="9.109375" style="3" customWidth="1"/>
    <col min="8459" max="8459" width="10" style="3" customWidth="1"/>
    <col min="8460" max="8460" width="9.6640625" style="3" customWidth="1"/>
    <col min="8461" max="8461" width="9.109375" style="3" customWidth="1"/>
    <col min="8462" max="8462" width="10.88671875" style="3" customWidth="1"/>
    <col min="8463" max="8706" width="0.88671875" style="3"/>
    <col min="8707" max="8707" width="7.88671875" style="3" customWidth="1"/>
    <col min="8708" max="8708" width="53.44140625" style="3" customWidth="1"/>
    <col min="8709" max="8709" width="13.6640625" style="3" customWidth="1"/>
    <col min="8710" max="8710" width="10.6640625" style="3" customWidth="1"/>
    <col min="8711" max="8711" width="9.88671875" style="3" customWidth="1"/>
    <col min="8712" max="8713" width="10.5546875" style="3" customWidth="1"/>
    <col min="8714" max="8714" width="9.109375" style="3" customWidth="1"/>
    <col min="8715" max="8715" width="10" style="3" customWidth="1"/>
    <col min="8716" max="8716" width="9.6640625" style="3" customWidth="1"/>
    <col min="8717" max="8717" width="9.109375" style="3" customWidth="1"/>
    <col min="8718" max="8718" width="10.88671875" style="3" customWidth="1"/>
    <col min="8719" max="8962" width="0.88671875" style="3"/>
    <col min="8963" max="8963" width="7.88671875" style="3" customWidth="1"/>
    <col min="8964" max="8964" width="53.44140625" style="3" customWidth="1"/>
    <col min="8965" max="8965" width="13.6640625" style="3" customWidth="1"/>
    <col min="8966" max="8966" width="10.6640625" style="3" customWidth="1"/>
    <col min="8967" max="8967" width="9.88671875" style="3" customWidth="1"/>
    <col min="8968" max="8969" width="10.5546875" style="3" customWidth="1"/>
    <col min="8970" max="8970" width="9.109375" style="3" customWidth="1"/>
    <col min="8971" max="8971" width="10" style="3" customWidth="1"/>
    <col min="8972" max="8972" width="9.6640625" style="3" customWidth="1"/>
    <col min="8973" max="8973" width="9.109375" style="3" customWidth="1"/>
    <col min="8974" max="8974" width="10.88671875" style="3" customWidth="1"/>
    <col min="8975" max="9218" width="0.88671875" style="3"/>
    <col min="9219" max="9219" width="7.88671875" style="3" customWidth="1"/>
    <col min="9220" max="9220" width="53.44140625" style="3" customWidth="1"/>
    <col min="9221" max="9221" width="13.6640625" style="3" customWidth="1"/>
    <col min="9222" max="9222" width="10.6640625" style="3" customWidth="1"/>
    <col min="9223" max="9223" width="9.88671875" style="3" customWidth="1"/>
    <col min="9224" max="9225" width="10.5546875" style="3" customWidth="1"/>
    <col min="9226" max="9226" width="9.109375" style="3" customWidth="1"/>
    <col min="9227" max="9227" width="10" style="3" customWidth="1"/>
    <col min="9228" max="9228" width="9.6640625" style="3" customWidth="1"/>
    <col min="9229" max="9229" width="9.109375" style="3" customWidth="1"/>
    <col min="9230" max="9230" width="10.88671875" style="3" customWidth="1"/>
    <col min="9231" max="9474" width="0.88671875" style="3"/>
    <col min="9475" max="9475" width="7.88671875" style="3" customWidth="1"/>
    <col min="9476" max="9476" width="53.44140625" style="3" customWidth="1"/>
    <col min="9477" max="9477" width="13.6640625" style="3" customWidth="1"/>
    <col min="9478" max="9478" width="10.6640625" style="3" customWidth="1"/>
    <col min="9479" max="9479" width="9.88671875" style="3" customWidth="1"/>
    <col min="9480" max="9481" width="10.5546875" style="3" customWidth="1"/>
    <col min="9482" max="9482" width="9.109375" style="3" customWidth="1"/>
    <col min="9483" max="9483" width="10" style="3" customWidth="1"/>
    <col min="9484" max="9484" width="9.6640625" style="3" customWidth="1"/>
    <col min="9485" max="9485" width="9.109375" style="3" customWidth="1"/>
    <col min="9486" max="9486" width="10.88671875" style="3" customWidth="1"/>
    <col min="9487" max="9730" width="0.88671875" style="3"/>
    <col min="9731" max="9731" width="7.88671875" style="3" customWidth="1"/>
    <col min="9732" max="9732" width="53.44140625" style="3" customWidth="1"/>
    <col min="9733" max="9733" width="13.6640625" style="3" customWidth="1"/>
    <col min="9734" max="9734" width="10.6640625" style="3" customWidth="1"/>
    <col min="9735" max="9735" width="9.88671875" style="3" customWidth="1"/>
    <col min="9736" max="9737" width="10.5546875" style="3" customWidth="1"/>
    <col min="9738" max="9738" width="9.109375" style="3" customWidth="1"/>
    <col min="9739" max="9739" width="10" style="3" customWidth="1"/>
    <col min="9740" max="9740" width="9.6640625" style="3" customWidth="1"/>
    <col min="9741" max="9741" width="9.109375" style="3" customWidth="1"/>
    <col min="9742" max="9742" width="10.88671875" style="3" customWidth="1"/>
    <col min="9743" max="9986" width="0.88671875" style="3"/>
    <col min="9987" max="9987" width="7.88671875" style="3" customWidth="1"/>
    <col min="9988" max="9988" width="53.44140625" style="3" customWidth="1"/>
    <col min="9989" max="9989" width="13.6640625" style="3" customWidth="1"/>
    <col min="9990" max="9990" width="10.6640625" style="3" customWidth="1"/>
    <col min="9991" max="9991" width="9.88671875" style="3" customWidth="1"/>
    <col min="9992" max="9993" width="10.5546875" style="3" customWidth="1"/>
    <col min="9994" max="9994" width="9.109375" style="3" customWidth="1"/>
    <col min="9995" max="9995" width="10" style="3" customWidth="1"/>
    <col min="9996" max="9996" width="9.6640625" style="3" customWidth="1"/>
    <col min="9997" max="9997" width="9.109375" style="3" customWidth="1"/>
    <col min="9998" max="9998" width="10.88671875" style="3" customWidth="1"/>
    <col min="9999" max="10242" width="0.88671875" style="3"/>
    <col min="10243" max="10243" width="7.88671875" style="3" customWidth="1"/>
    <col min="10244" max="10244" width="53.44140625" style="3" customWidth="1"/>
    <col min="10245" max="10245" width="13.6640625" style="3" customWidth="1"/>
    <col min="10246" max="10246" width="10.6640625" style="3" customWidth="1"/>
    <col min="10247" max="10247" width="9.88671875" style="3" customWidth="1"/>
    <col min="10248" max="10249" width="10.5546875" style="3" customWidth="1"/>
    <col min="10250" max="10250" width="9.109375" style="3" customWidth="1"/>
    <col min="10251" max="10251" width="10" style="3" customWidth="1"/>
    <col min="10252" max="10252" width="9.6640625" style="3" customWidth="1"/>
    <col min="10253" max="10253" width="9.109375" style="3" customWidth="1"/>
    <col min="10254" max="10254" width="10.88671875" style="3" customWidth="1"/>
    <col min="10255" max="10498" width="0.88671875" style="3"/>
    <col min="10499" max="10499" width="7.88671875" style="3" customWidth="1"/>
    <col min="10500" max="10500" width="53.44140625" style="3" customWidth="1"/>
    <col min="10501" max="10501" width="13.6640625" style="3" customWidth="1"/>
    <col min="10502" max="10502" width="10.6640625" style="3" customWidth="1"/>
    <col min="10503" max="10503" width="9.88671875" style="3" customWidth="1"/>
    <col min="10504" max="10505" width="10.5546875" style="3" customWidth="1"/>
    <col min="10506" max="10506" width="9.109375" style="3" customWidth="1"/>
    <col min="10507" max="10507" width="10" style="3" customWidth="1"/>
    <col min="10508" max="10508" width="9.6640625" style="3" customWidth="1"/>
    <col min="10509" max="10509" width="9.109375" style="3" customWidth="1"/>
    <col min="10510" max="10510" width="10.88671875" style="3" customWidth="1"/>
    <col min="10511" max="10754" width="0.88671875" style="3"/>
    <col min="10755" max="10755" width="7.88671875" style="3" customWidth="1"/>
    <col min="10756" max="10756" width="53.44140625" style="3" customWidth="1"/>
    <col min="10757" max="10757" width="13.6640625" style="3" customWidth="1"/>
    <col min="10758" max="10758" width="10.6640625" style="3" customWidth="1"/>
    <col min="10759" max="10759" width="9.88671875" style="3" customWidth="1"/>
    <col min="10760" max="10761" width="10.5546875" style="3" customWidth="1"/>
    <col min="10762" max="10762" width="9.109375" style="3" customWidth="1"/>
    <col min="10763" max="10763" width="10" style="3" customWidth="1"/>
    <col min="10764" max="10764" width="9.6640625" style="3" customWidth="1"/>
    <col min="10765" max="10765" width="9.109375" style="3" customWidth="1"/>
    <col min="10766" max="10766" width="10.88671875" style="3" customWidth="1"/>
    <col min="10767" max="11010" width="0.88671875" style="3"/>
    <col min="11011" max="11011" width="7.88671875" style="3" customWidth="1"/>
    <col min="11012" max="11012" width="53.44140625" style="3" customWidth="1"/>
    <col min="11013" max="11013" width="13.6640625" style="3" customWidth="1"/>
    <col min="11014" max="11014" width="10.6640625" style="3" customWidth="1"/>
    <col min="11015" max="11015" width="9.88671875" style="3" customWidth="1"/>
    <col min="11016" max="11017" width="10.5546875" style="3" customWidth="1"/>
    <col min="11018" max="11018" width="9.109375" style="3" customWidth="1"/>
    <col min="11019" max="11019" width="10" style="3" customWidth="1"/>
    <col min="11020" max="11020" width="9.6640625" style="3" customWidth="1"/>
    <col min="11021" max="11021" width="9.109375" style="3" customWidth="1"/>
    <col min="11022" max="11022" width="10.88671875" style="3" customWidth="1"/>
    <col min="11023" max="11266" width="0.88671875" style="3"/>
    <col min="11267" max="11267" width="7.88671875" style="3" customWidth="1"/>
    <col min="11268" max="11268" width="53.44140625" style="3" customWidth="1"/>
    <col min="11269" max="11269" width="13.6640625" style="3" customWidth="1"/>
    <col min="11270" max="11270" width="10.6640625" style="3" customWidth="1"/>
    <col min="11271" max="11271" width="9.88671875" style="3" customWidth="1"/>
    <col min="11272" max="11273" width="10.5546875" style="3" customWidth="1"/>
    <col min="11274" max="11274" width="9.109375" style="3" customWidth="1"/>
    <col min="11275" max="11275" width="10" style="3" customWidth="1"/>
    <col min="11276" max="11276" width="9.6640625" style="3" customWidth="1"/>
    <col min="11277" max="11277" width="9.109375" style="3" customWidth="1"/>
    <col min="11278" max="11278" width="10.88671875" style="3" customWidth="1"/>
    <col min="11279" max="11522" width="0.88671875" style="3"/>
    <col min="11523" max="11523" width="7.88671875" style="3" customWidth="1"/>
    <col min="11524" max="11524" width="53.44140625" style="3" customWidth="1"/>
    <col min="11525" max="11525" width="13.6640625" style="3" customWidth="1"/>
    <col min="11526" max="11526" width="10.6640625" style="3" customWidth="1"/>
    <col min="11527" max="11527" width="9.88671875" style="3" customWidth="1"/>
    <col min="11528" max="11529" width="10.5546875" style="3" customWidth="1"/>
    <col min="11530" max="11530" width="9.109375" style="3" customWidth="1"/>
    <col min="11531" max="11531" width="10" style="3" customWidth="1"/>
    <col min="11532" max="11532" width="9.6640625" style="3" customWidth="1"/>
    <col min="11533" max="11533" width="9.109375" style="3" customWidth="1"/>
    <col min="11534" max="11534" width="10.88671875" style="3" customWidth="1"/>
    <col min="11535" max="11778" width="0.88671875" style="3"/>
    <col min="11779" max="11779" width="7.88671875" style="3" customWidth="1"/>
    <col min="11780" max="11780" width="53.44140625" style="3" customWidth="1"/>
    <col min="11781" max="11781" width="13.6640625" style="3" customWidth="1"/>
    <col min="11782" max="11782" width="10.6640625" style="3" customWidth="1"/>
    <col min="11783" max="11783" width="9.88671875" style="3" customWidth="1"/>
    <col min="11784" max="11785" width="10.5546875" style="3" customWidth="1"/>
    <col min="11786" max="11786" width="9.109375" style="3" customWidth="1"/>
    <col min="11787" max="11787" width="10" style="3" customWidth="1"/>
    <col min="11788" max="11788" width="9.6640625" style="3" customWidth="1"/>
    <col min="11789" max="11789" width="9.109375" style="3" customWidth="1"/>
    <col min="11790" max="11790" width="10.88671875" style="3" customWidth="1"/>
    <col min="11791" max="12034" width="0.88671875" style="3"/>
    <col min="12035" max="12035" width="7.88671875" style="3" customWidth="1"/>
    <col min="12036" max="12036" width="53.44140625" style="3" customWidth="1"/>
    <col min="12037" max="12037" width="13.6640625" style="3" customWidth="1"/>
    <col min="12038" max="12038" width="10.6640625" style="3" customWidth="1"/>
    <col min="12039" max="12039" width="9.88671875" style="3" customWidth="1"/>
    <col min="12040" max="12041" width="10.5546875" style="3" customWidth="1"/>
    <col min="12042" max="12042" width="9.109375" style="3" customWidth="1"/>
    <col min="12043" max="12043" width="10" style="3" customWidth="1"/>
    <col min="12044" max="12044" width="9.6640625" style="3" customWidth="1"/>
    <col min="12045" max="12045" width="9.109375" style="3" customWidth="1"/>
    <col min="12046" max="12046" width="10.88671875" style="3" customWidth="1"/>
    <col min="12047" max="12290" width="0.88671875" style="3"/>
    <col min="12291" max="12291" width="7.88671875" style="3" customWidth="1"/>
    <col min="12292" max="12292" width="53.44140625" style="3" customWidth="1"/>
    <col min="12293" max="12293" width="13.6640625" style="3" customWidth="1"/>
    <col min="12294" max="12294" width="10.6640625" style="3" customWidth="1"/>
    <col min="12295" max="12295" width="9.88671875" style="3" customWidth="1"/>
    <col min="12296" max="12297" width="10.5546875" style="3" customWidth="1"/>
    <col min="12298" max="12298" width="9.109375" style="3" customWidth="1"/>
    <col min="12299" max="12299" width="10" style="3" customWidth="1"/>
    <col min="12300" max="12300" width="9.6640625" style="3" customWidth="1"/>
    <col min="12301" max="12301" width="9.109375" style="3" customWidth="1"/>
    <col min="12302" max="12302" width="10.88671875" style="3" customWidth="1"/>
    <col min="12303" max="12546" width="0.88671875" style="3"/>
    <col min="12547" max="12547" width="7.88671875" style="3" customWidth="1"/>
    <col min="12548" max="12548" width="53.44140625" style="3" customWidth="1"/>
    <col min="12549" max="12549" width="13.6640625" style="3" customWidth="1"/>
    <col min="12550" max="12550" width="10.6640625" style="3" customWidth="1"/>
    <col min="12551" max="12551" width="9.88671875" style="3" customWidth="1"/>
    <col min="12552" max="12553" width="10.5546875" style="3" customWidth="1"/>
    <col min="12554" max="12554" width="9.109375" style="3" customWidth="1"/>
    <col min="12555" max="12555" width="10" style="3" customWidth="1"/>
    <col min="12556" max="12556" width="9.6640625" style="3" customWidth="1"/>
    <col min="12557" max="12557" width="9.109375" style="3" customWidth="1"/>
    <col min="12558" max="12558" width="10.88671875" style="3" customWidth="1"/>
    <col min="12559" max="12802" width="0.88671875" style="3"/>
    <col min="12803" max="12803" width="7.88671875" style="3" customWidth="1"/>
    <col min="12804" max="12804" width="53.44140625" style="3" customWidth="1"/>
    <col min="12805" max="12805" width="13.6640625" style="3" customWidth="1"/>
    <col min="12806" max="12806" width="10.6640625" style="3" customWidth="1"/>
    <col min="12807" max="12807" width="9.88671875" style="3" customWidth="1"/>
    <col min="12808" max="12809" width="10.5546875" style="3" customWidth="1"/>
    <col min="12810" max="12810" width="9.109375" style="3" customWidth="1"/>
    <col min="12811" max="12811" width="10" style="3" customWidth="1"/>
    <col min="12812" max="12812" width="9.6640625" style="3" customWidth="1"/>
    <col min="12813" max="12813" width="9.109375" style="3" customWidth="1"/>
    <col min="12814" max="12814" width="10.88671875" style="3" customWidth="1"/>
    <col min="12815" max="13058" width="0.88671875" style="3"/>
    <col min="13059" max="13059" width="7.88671875" style="3" customWidth="1"/>
    <col min="13060" max="13060" width="53.44140625" style="3" customWidth="1"/>
    <col min="13061" max="13061" width="13.6640625" style="3" customWidth="1"/>
    <col min="13062" max="13062" width="10.6640625" style="3" customWidth="1"/>
    <col min="13063" max="13063" width="9.88671875" style="3" customWidth="1"/>
    <col min="13064" max="13065" width="10.5546875" style="3" customWidth="1"/>
    <col min="13066" max="13066" width="9.109375" style="3" customWidth="1"/>
    <col min="13067" max="13067" width="10" style="3" customWidth="1"/>
    <col min="13068" max="13068" width="9.6640625" style="3" customWidth="1"/>
    <col min="13069" max="13069" width="9.109375" style="3" customWidth="1"/>
    <col min="13070" max="13070" width="10.88671875" style="3" customWidth="1"/>
    <col min="13071" max="13314" width="0.88671875" style="3"/>
    <col min="13315" max="13315" width="7.88671875" style="3" customWidth="1"/>
    <col min="13316" max="13316" width="53.44140625" style="3" customWidth="1"/>
    <col min="13317" max="13317" width="13.6640625" style="3" customWidth="1"/>
    <col min="13318" max="13318" width="10.6640625" style="3" customWidth="1"/>
    <col min="13319" max="13319" width="9.88671875" style="3" customWidth="1"/>
    <col min="13320" max="13321" width="10.5546875" style="3" customWidth="1"/>
    <col min="13322" max="13322" width="9.109375" style="3" customWidth="1"/>
    <col min="13323" max="13323" width="10" style="3" customWidth="1"/>
    <col min="13324" max="13324" width="9.6640625" style="3" customWidth="1"/>
    <col min="13325" max="13325" width="9.109375" style="3" customWidth="1"/>
    <col min="13326" max="13326" width="10.88671875" style="3" customWidth="1"/>
    <col min="13327" max="13570" width="0.88671875" style="3"/>
    <col min="13571" max="13571" width="7.88671875" style="3" customWidth="1"/>
    <col min="13572" max="13572" width="53.44140625" style="3" customWidth="1"/>
    <col min="13573" max="13573" width="13.6640625" style="3" customWidth="1"/>
    <col min="13574" max="13574" width="10.6640625" style="3" customWidth="1"/>
    <col min="13575" max="13575" width="9.88671875" style="3" customWidth="1"/>
    <col min="13576" max="13577" width="10.5546875" style="3" customWidth="1"/>
    <col min="13578" max="13578" width="9.109375" style="3" customWidth="1"/>
    <col min="13579" max="13579" width="10" style="3" customWidth="1"/>
    <col min="13580" max="13580" width="9.6640625" style="3" customWidth="1"/>
    <col min="13581" max="13581" width="9.109375" style="3" customWidth="1"/>
    <col min="13582" max="13582" width="10.88671875" style="3" customWidth="1"/>
    <col min="13583" max="13826" width="0.88671875" style="3"/>
    <col min="13827" max="13827" width="7.88671875" style="3" customWidth="1"/>
    <col min="13828" max="13828" width="53.44140625" style="3" customWidth="1"/>
    <col min="13829" max="13829" width="13.6640625" style="3" customWidth="1"/>
    <col min="13830" max="13830" width="10.6640625" style="3" customWidth="1"/>
    <col min="13831" max="13831" width="9.88671875" style="3" customWidth="1"/>
    <col min="13832" max="13833" width="10.5546875" style="3" customWidth="1"/>
    <col min="13834" max="13834" width="9.109375" style="3" customWidth="1"/>
    <col min="13835" max="13835" width="10" style="3" customWidth="1"/>
    <col min="13836" max="13836" width="9.6640625" style="3" customWidth="1"/>
    <col min="13837" max="13837" width="9.109375" style="3" customWidth="1"/>
    <col min="13838" max="13838" width="10.88671875" style="3" customWidth="1"/>
    <col min="13839" max="14082" width="0.88671875" style="3"/>
    <col min="14083" max="14083" width="7.88671875" style="3" customWidth="1"/>
    <col min="14084" max="14084" width="53.44140625" style="3" customWidth="1"/>
    <col min="14085" max="14085" width="13.6640625" style="3" customWidth="1"/>
    <col min="14086" max="14086" width="10.6640625" style="3" customWidth="1"/>
    <col min="14087" max="14087" width="9.88671875" style="3" customWidth="1"/>
    <col min="14088" max="14089" width="10.5546875" style="3" customWidth="1"/>
    <col min="14090" max="14090" width="9.109375" style="3" customWidth="1"/>
    <col min="14091" max="14091" width="10" style="3" customWidth="1"/>
    <col min="14092" max="14092" width="9.6640625" style="3" customWidth="1"/>
    <col min="14093" max="14093" width="9.109375" style="3" customWidth="1"/>
    <col min="14094" max="14094" width="10.88671875" style="3" customWidth="1"/>
    <col min="14095" max="14338" width="0.88671875" style="3"/>
    <col min="14339" max="14339" width="7.88671875" style="3" customWidth="1"/>
    <col min="14340" max="14340" width="53.44140625" style="3" customWidth="1"/>
    <col min="14341" max="14341" width="13.6640625" style="3" customWidth="1"/>
    <col min="14342" max="14342" width="10.6640625" style="3" customWidth="1"/>
    <col min="14343" max="14343" width="9.88671875" style="3" customWidth="1"/>
    <col min="14344" max="14345" width="10.5546875" style="3" customWidth="1"/>
    <col min="14346" max="14346" width="9.109375" style="3" customWidth="1"/>
    <col min="14347" max="14347" width="10" style="3" customWidth="1"/>
    <col min="14348" max="14348" width="9.6640625" style="3" customWidth="1"/>
    <col min="14349" max="14349" width="9.109375" style="3" customWidth="1"/>
    <col min="14350" max="14350" width="10.88671875" style="3" customWidth="1"/>
    <col min="14351" max="14594" width="0.88671875" style="3"/>
    <col min="14595" max="14595" width="7.88671875" style="3" customWidth="1"/>
    <col min="14596" max="14596" width="53.44140625" style="3" customWidth="1"/>
    <col min="14597" max="14597" width="13.6640625" style="3" customWidth="1"/>
    <col min="14598" max="14598" width="10.6640625" style="3" customWidth="1"/>
    <col min="14599" max="14599" width="9.88671875" style="3" customWidth="1"/>
    <col min="14600" max="14601" width="10.5546875" style="3" customWidth="1"/>
    <col min="14602" max="14602" width="9.109375" style="3" customWidth="1"/>
    <col min="14603" max="14603" width="10" style="3" customWidth="1"/>
    <col min="14604" max="14604" width="9.6640625" style="3" customWidth="1"/>
    <col min="14605" max="14605" width="9.109375" style="3" customWidth="1"/>
    <col min="14606" max="14606" width="10.88671875" style="3" customWidth="1"/>
    <col min="14607" max="14850" width="0.88671875" style="3"/>
    <col min="14851" max="14851" width="7.88671875" style="3" customWidth="1"/>
    <col min="14852" max="14852" width="53.44140625" style="3" customWidth="1"/>
    <col min="14853" max="14853" width="13.6640625" style="3" customWidth="1"/>
    <col min="14854" max="14854" width="10.6640625" style="3" customWidth="1"/>
    <col min="14855" max="14855" width="9.88671875" style="3" customWidth="1"/>
    <col min="14856" max="14857" width="10.5546875" style="3" customWidth="1"/>
    <col min="14858" max="14858" width="9.109375" style="3" customWidth="1"/>
    <col min="14859" max="14859" width="10" style="3" customWidth="1"/>
    <col min="14860" max="14860" width="9.6640625" style="3" customWidth="1"/>
    <col min="14861" max="14861" width="9.109375" style="3" customWidth="1"/>
    <col min="14862" max="14862" width="10.88671875" style="3" customWidth="1"/>
    <col min="14863" max="15106" width="0.88671875" style="3"/>
    <col min="15107" max="15107" width="7.88671875" style="3" customWidth="1"/>
    <col min="15108" max="15108" width="53.44140625" style="3" customWidth="1"/>
    <col min="15109" max="15109" width="13.6640625" style="3" customWidth="1"/>
    <col min="15110" max="15110" width="10.6640625" style="3" customWidth="1"/>
    <col min="15111" max="15111" width="9.88671875" style="3" customWidth="1"/>
    <col min="15112" max="15113" width="10.5546875" style="3" customWidth="1"/>
    <col min="15114" max="15114" width="9.109375" style="3" customWidth="1"/>
    <col min="15115" max="15115" width="10" style="3" customWidth="1"/>
    <col min="15116" max="15116" width="9.6640625" style="3" customWidth="1"/>
    <col min="15117" max="15117" width="9.109375" style="3" customWidth="1"/>
    <col min="15118" max="15118" width="10.88671875" style="3" customWidth="1"/>
    <col min="15119" max="15362" width="0.88671875" style="3"/>
    <col min="15363" max="15363" width="7.88671875" style="3" customWidth="1"/>
    <col min="15364" max="15364" width="53.44140625" style="3" customWidth="1"/>
    <col min="15365" max="15365" width="13.6640625" style="3" customWidth="1"/>
    <col min="15366" max="15366" width="10.6640625" style="3" customWidth="1"/>
    <col min="15367" max="15367" width="9.88671875" style="3" customWidth="1"/>
    <col min="15368" max="15369" width="10.5546875" style="3" customWidth="1"/>
    <col min="15370" max="15370" width="9.109375" style="3" customWidth="1"/>
    <col min="15371" max="15371" width="10" style="3" customWidth="1"/>
    <col min="15372" max="15372" width="9.6640625" style="3" customWidth="1"/>
    <col min="15373" max="15373" width="9.109375" style="3" customWidth="1"/>
    <col min="15374" max="15374" width="10.88671875" style="3" customWidth="1"/>
    <col min="15375" max="15618" width="0.88671875" style="3"/>
    <col min="15619" max="15619" width="7.88671875" style="3" customWidth="1"/>
    <col min="15620" max="15620" width="53.44140625" style="3" customWidth="1"/>
    <col min="15621" max="15621" width="13.6640625" style="3" customWidth="1"/>
    <col min="15622" max="15622" width="10.6640625" style="3" customWidth="1"/>
    <col min="15623" max="15623" width="9.88671875" style="3" customWidth="1"/>
    <col min="15624" max="15625" width="10.5546875" style="3" customWidth="1"/>
    <col min="15626" max="15626" width="9.109375" style="3" customWidth="1"/>
    <col min="15627" max="15627" width="10" style="3" customWidth="1"/>
    <col min="15628" max="15628" width="9.6640625" style="3" customWidth="1"/>
    <col min="15629" max="15629" width="9.109375" style="3" customWidth="1"/>
    <col min="15630" max="15630" width="10.88671875" style="3" customWidth="1"/>
    <col min="15631" max="15874" width="0.88671875" style="3"/>
    <col min="15875" max="15875" width="7.88671875" style="3" customWidth="1"/>
    <col min="15876" max="15876" width="53.44140625" style="3" customWidth="1"/>
    <col min="15877" max="15877" width="13.6640625" style="3" customWidth="1"/>
    <col min="15878" max="15878" width="10.6640625" style="3" customWidth="1"/>
    <col min="15879" max="15879" width="9.88671875" style="3" customWidth="1"/>
    <col min="15880" max="15881" width="10.5546875" style="3" customWidth="1"/>
    <col min="15882" max="15882" width="9.109375" style="3" customWidth="1"/>
    <col min="15883" max="15883" width="10" style="3" customWidth="1"/>
    <col min="15884" max="15884" width="9.6640625" style="3" customWidth="1"/>
    <col min="15885" max="15885" width="9.109375" style="3" customWidth="1"/>
    <col min="15886" max="15886" width="10.88671875" style="3" customWidth="1"/>
    <col min="15887" max="16130" width="0.88671875" style="3"/>
    <col min="16131" max="16131" width="7.88671875" style="3" customWidth="1"/>
    <col min="16132" max="16132" width="53.44140625" style="3" customWidth="1"/>
    <col min="16133" max="16133" width="13.6640625" style="3" customWidth="1"/>
    <col min="16134" max="16134" width="10.6640625" style="3" customWidth="1"/>
    <col min="16135" max="16135" width="9.88671875" style="3" customWidth="1"/>
    <col min="16136" max="16137" width="10.5546875" style="3" customWidth="1"/>
    <col min="16138" max="16138" width="9.109375" style="3" customWidth="1"/>
    <col min="16139" max="16139" width="10" style="3" customWidth="1"/>
    <col min="16140" max="16140" width="9.6640625" style="3" customWidth="1"/>
    <col min="16141" max="16141" width="9.109375" style="3" customWidth="1"/>
    <col min="16142" max="16142" width="10.88671875" style="3" customWidth="1"/>
    <col min="16143" max="16384" width="0.88671875" style="3"/>
  </cols>
  <sheetData>
    <row r="1" spans="1:14" hidden="1">
      <c r="L1" s="3" t="s">
        <v>583</v>
      </c>
    </row>
    <row r="2" spans="1:14" s="1" customFormat="1" ht="12" customHeight="1">
      <c r="L2" s="2" t="s">
        <v>485</v>
      </c>
    </row>
    <row r="3" spans="1:14" s="1" customFormat="1" ht="12" customHeight="1">
      <c r="L3" s="2" t="s">
        <v>1</v>
      </c>
    </row>
    <row r="4" spans="1:14" s="1" customFormat="1" ht="12" customHeight="1">
      <c r="L4" s="2" t="s">
        <v>2</v>
      </c>
    </row>
    <row r="5" spans="1:14" s="1" customFormat="1" ht="12" customHeight="1">
      <c r="L5" s="2" t="s">
        <v>3</v>
      </c>
    </row>
    <row r="6" spans="1:14" ht="12" customHeight="1"/>
    <row r="7" spans="1:14" ht="13.5" customHeight="1">
      <c r="A7" s="335" t="s">
        <v>486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</row>
    <row r="8" spans="1:14" ht="13.5" customHeight="1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3.5" customHeight="1">
      <c r="A9" s="335" t="str">
        <f>'1.Баланс ВС'!A10:J10</f>
        <v>МКП Верх-Коёнского сельсовета "ЖКХ "Коёнское" Искитимский район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</row>
    <row r="10" spans="1:14" ht="12" customHeight="1"/>
    <row r="11" spans="1:14">
      <c r="A11" s="342" t="s">
        <v>5</v>
      </c>
      <c r="B11" s="343" t="s">
        <v>6</v>
      </c>
      <c r="C11" s="342" t="s">
        <v>230</v>
      </c>
      <c r="D11" s="342">
        <v>2014</v>
      </c>
      <c r="E11" s="342"/>
      <c r="F11" s="342"/>
      <c r="G11" s="342"/>
      <c r="H11" s="342">
        <v>2015</v>
      </c>
      <c r="I11" s="342"/>
      <c r="J11" s="342"/>
      <c r="K11" s="342"/>
      <c r="L11" s="232">
        <v>2016</v>
      </c>
      <c r="M11" s="342" t="s">
        <v>438</v>
      </c>
      <c r="N11" s="342" t="s">
        <v>439</v>
      </c>
    </row>
    <row r="12" spans="1:14" ht="15" customHeight="1">
      <c r="A12" s="342"/>
      <c r="B12" s="343"/>
      <c r="C12" s="342"/>
      <c r="D12" s="342" t="s">
        <v>8</v>
      </c>
      <c r="E12" s="342"/>
      <c r="F12" s="342"/>
      <c r="G12" s="343" t="s">
        <v>9</v>
      </c>
      <c r="H12" s="342" t="s">
        <v>8</v>
      </c>
      <c r="I12" s="342"/>
      <c r="J12" s="342"/>
      <c r="K12" s="343" t="s">
        <v>10</v>
      </c>
      <c r="L12" s="342" t="s">
        <v>545</v>
      </c>
      <c r="M12" s="342"/>
      <c r="N12" s="342"/>
    </row>
    <row r="13" spans="1:14">
      <c r="A13" s="343"/>
      <c r="B13" s="343"/>
      <c r="C13" s="343"/>
      <c r="D13" s="233" t="s">
        <v>518</v>
      </c>
      <c r="E13" s="233" t="s">
        <v>519</v>
      </c>
      <c r="F13" s="233" t="s">
        <v>584</v>
      </c>
      <c r="G13" s="343"/>
      <c r="H13" s="233" t="s">
        <v>518</v>
      </c>
      <c r="I13" s="233" t="s">
        <v>519</v>
      </c>
      <c r="J13" s="232" t="s">
        <v>584</v>
      </c>
      <c r="K13" s="343"/>
      <c r="L13" s="342"/>
      <c r="M13" s="342"/>
      <c r="N13" s="342"/>
    </row>
    <row r="14" spans="1:14">
      <c r="A14" s="151">
        <v>1</v>
      </c>
      <c r="B14" s="151">
        <v>2</v>
      </c>
      <c r="C14" s="151">
        <v>3</v>
      </c>
      <c r="D14" s="233">
        <v>4</v>
      </c>
      <c r="E14" s="233">
        <v>5</v>
      </c>
      <c r="F14" s="233">
        <v>6</v>
      </c>
      <c r="G14" s="233">
        <v>7</v>
      </c>
      <c r="H14" s="233">
        <v>8</v>
      </c>
      <c r="I14" s="233">
        <v>9</v>
      </c>
      <c r="J14" s="233">
        <v>10</v>
      </c>
      <c r="K14" s="233">
        <v>11</v>
      </c>
      <c r="L14" s="233">
        <v>12</v>
      </c>
      <c r="M14" s="151">
        <v>11</v>
      </c>
      <c r="N14" s="151">
        <v>12</v>
      </c>
    </row>
    <row r="15" spans="1:14" s="10" customFormat="1">
      <c r="A15" s="56" t="s">
        <v>487</v>
      </c>
      <c r="B15" s="4" t="s">
        <v>488</v>
      </c>
      <c r="C15" s="229" t="s">
        <v>139</v>
      </c>
      <c r="D15" s="230"/>
      <c r="E15" s="230"/>
      <c r="F15" s="230">
        <f>'2.Смета расходов'!D90</f>
        <v>1352.9859999999999</v>
      </c>
      <c r="G15" s="230">
        <f>'2.Смета расходов'!E90</f>
        <v>851.35454657618766</v>
      </c>
      <c r="H15" s="230"/>
      <c r="I15" s="230"/>
      <c r="J15" s="230">
        <f>'2.Смета расходов'!F90</f>
        <v>1018.9377959823254</v>
      </c>
      <c r="K15" s="57"/>
      <c r="L15" s="57"/>
      <c r="M15" s="57"/>
      <c r="N15" s="57"/>
    </row>
    <row r="16" spans="1:14">
      <c r="A16" s="55" t="s">
        <v>12</v>
      </c>
      <c r="B16" s="5" t="s">
        <v>138</v>
      </c>
      <c r="C16" s="151" t="s">
        <v>139</v>
      </c>
      <c r="D16" s="60"/>
      <c r="E16" s="60"/>
      <c r="F16" s="60">
        <f>'2.Смета расходов'!D14</f>
        <v>678.29599999999994</v>
      </c>
      <c r="G16" s="60">
        <f>'2.Смета расходов'!E14</f>
        <v>573.75879999999995</v>
      </c>
      <c r="H16" s="60"/>
      <c r="I16" s="60"/>
      <c r="J16" s="60">
        <f>'2.Смета расходов'!F14</f>
        <v>456.28149942552005</v>
      </c>
      <c r="K16" s="60">
        <f>'2.Смета расходов'!G14</f>
        <v>573.06628000000001</v>
      </c>
      <c r="L16" s="60">
        <f>'2.Смета расходов'!H14</f>
        <v>573.06628000000001</v>
      </c>
      <c r="M16" s="60"/>
      <c r="N16" s="60"/>
    </row>
    <row r="17" spans="1:14">
      <c r="A17" s="55" t="s">
        <v>21</v>
      </c>
      <c r="B17" s="5" t="s">
        <v>166</v>
      </c>
      <c r="C17" s="151" t="s">
        <v>139</v>
      </c>
      <c r="D17" s="60"/>
      <c r="E17" s="60"/>
      <c r="F17" s="60">
        <f>'2.Смета расходов'!D36</f>
        <v>520</v>
      </c>
      <c r="G17" s="60">
        <f>'2.Смета расходов'!E36</f>
        <v>1189</v>
      </c>
      <c r="H17" s="60"/>
      <c r="I17" s="60"/>
      <c r="J17" s="60">
        <f>'2.Смета расходов'!F36</f>
        <v>400</v>
      </c>
      <c r="K17" s="60">
        <f>'2.Смета расходов'!G36</f>
        <v>200</v>
      </c>
      <c r="L17" s="60">
        <f>'2.Смета расходов'!H36</f>
        <v>200</v>
      </c>
      <c r="M17" s="60"/>
      <c r="N17" s="60"/>
    </row>
    <row r="18" spans="1:14" s="200" customFormat="1">
      <c r="A18" s="197"/>
      <c r="B18" s="198" t="s">
        <v>516</v>
      </c>
      <c r="C18" s="194" t="s">
        <v>139</v>
      </c>
      <c r="D18" s="199"/>
      <c r="E18" s="199"/>
      <c r="F18" s="199">
        <f>'2.Смета расходов'!D42</f>
        <v>107.2</v>
      </c>
      <c r="G18" s="199">
        <f>'2.Смета расходов'!E42</f>
        <v>0</v>
      </c>
      <c r="H18" s="199"/>
      <c r="I18" s="199"/>
      <c r="J18" s="199">
        <f>'2.Смета расходов'!F42</f>
        <v>0</v>
      </c>
      <c r="K18" s="199">
        <f>'2.Смета расходов'!G42</f>
        <v>0</v>
      </c>
      <c r="L18" s="199">
        <f>'2.Смета расходов'!H42</f>
        <v>0</v>
      </c>
      <c r="M18" s="199"/>
      <c r="N18" s="199"/>
    </row>
    <row r="19" spans="1:14">
      <c r="A19" s="55" t="s">
        <v>23</v>
      </c>
      <c r="B19" s="5" t="s">
        <v>173</v>
      </c>
      <c r="C19" s="151" t="s">
        <v>139</v>
      </c>
      <c r="D19" s="60"/>
      <c r="E19" s="60"/>
      <c r="F19" s="60">
        <f>'2.Смета расходов'!D47</f>
        <v>0</v>
      </c>
      <c r="G19" s="60">
        <f>'2.Смета расходов'!E47</f>
        <v>233.21700000000001</v>
      </c>
      <c r="H19" s="60"/>
      <c r="I19" s="60"/>
      <c r="J19" s="60">
        <f>'2.Смета расходов'!F47</f>
        <v>114.05629655680532</v>
      </c>
      <c r="K19" s="60">
        <f>'2.Смета расходов'!G47</f>
        <v>274.68200000000002</v>
      </c>
      <c r="L19" s="60">
        <f>'2.Смета расходов'!H47</f>
        <v>274.68200000000002</v>
      </c>
      <c r="M19" s="60"/>
      <c r="N19" s="60"/>
    </row>
    <row r="20" spans="1:14">
      <c r="A20" s="55" t="s">
        <v>25</v>
      </c>
      <c r="B20" s="5" t="s">
        <v>489</v>
      </c>
      <c r="C20" s="151" t="s">
        <v>139</v>
      </c>
      <c r="D20" s="60"/>
      <c r="E20" s="60"/>
      <c r="F20" s="60">
        <f>'2.Смета расходов'!D65</f>
        <v>0</v>
      </c>
      <c r="G20" s="60">
        <f>'2.Смета расходов'!E65</f>
        <v>0</v>
      </c>
      <c r="H20" s="60"/>
      <c r="I20" s="60"/>
      <c r="J20" s="60">
        <f>'2.Смета расходов'!F65</f>
        <v>0</v>
      </c>
      <c r="K20" s="60">
        <f>'2.Смета расходов'!G65</f>
        <v>0</v>
      </c>
      <c r="L20" s="60">
        <f>'2.Смета расходов'!H65</f>
        <v>0</v>
      </c>
      <c r="M20" s="60"/>
      <c r="N20" s="60"/>
    </row>
    <row r="21" spans="1:14">
      <c r="A21" s="55" t="s">
        <v>135</v>
      </c>
      <c r="B21" s="5" t="s">
        <v>201</v>
      </c>
      <c r="C21" s="151" t="s">
        <v>139</v>
      </c>
      <c r="D21" s="60"/>
      <c r="E21" s="60"/>
      <c r="F21" s="60">
        <f>'2.Смета расходов'!D67</f>
        <v>0</v>
      </c>
      <c r="G21" s="60">
        <f>'2.Смета расходов'!E67</f>
        <v>0</v>
      </c>
      <c r="H21" s="60"/>
      <c r="I21" s="60"/>
      <c r="J21" s="60">
        <f>'2.Смета расходов'!F67</f>
        <v>0</v>
      </c>
      <c r="K21" s="60">
        <f>'2.Смета расходов'!G67</f>
        <v>0</v>
      </c>
      <c r="L21" s="60">
        <f>'2.Смета расходов'!H67</f>
        <v>0</v>
      </c>
      <c r="M21" s="60"/>
      <c r="N21" s="60"/>
    </row>
    <row r="22" spans="1:14">
      <c r="A22" s="55" t="s">
        <v>154</v>
      </c>
      <c r="B22" s="8" t="s">
        <v>490</v>
      </c>
      <c r="C22" s="151" t="s">
        <v>139</v>
      </c>
      <c r="D22" s="60"/>
      <c r="E22" s="60"/>
      <c r="F22" s="60">
        <f>'2.Смета расходов'!D69</f>
        <v>0</v>
      </c>
      <c r="G22" s="60">
        <f>'2.Смета расходов'!E69</f>
        <v>0</v>
      </c>
      <c r="H22" s="60"/>
      <c r="I22" s="60"/>
      <c r="J22" s="60">
        <f>'2.Смета расходов'!F69</f>
        <v>0</v>
      </c>
      <c r="K22" s="60">
        <f>'2.Смета расходов'!G69</f>
        <v>0</v>
      </c>
      <c r="L22" s="60">
        <f>'2.Смета расходов'!H69</f>
        <v>0</v>
      </c>
      <c r="M22" s="60"/>
      <c r="N22" s="60"/>
    </row>
    <row r="23" spans="1:14">
      <c r="A23" s="55" t="s">
        <v>156</v>
      </c>
      <c r="B23" s="5" t="s">
        <v>491</v>
      </c>
      <c r="C23" s="151" t="s">
        <v>139</v>
      </c>
      <c r="D23" s="60"/>
      <c r="E23" s="60"/>
      <c r="F23" s="60">
        <f>'2.Смета расходов'!D74</f>
        <v>27.5</v>
      </c>
      <c r="G23" s="60">
        <f>'2.Смета расходов'!E74</f>
        <v>80</v>
      </c>
      <c r="H23" s="60"/>
      <c r="I23" s="60"/>
      <c r="J23" s="60">
        <f>'2.Смета расходов'!F74</f>
        <v>11.15</v>
      </c>
      <c r="K23" s="60">
        <f>'2.Смета расходов'!G74</f>
        <v>66.7</v>
      </c>
      <c r="L23" s="60">
        <f>'2.Смета расходов'!H74</f>
        <v>66.7</v>
      </c>
      <c r="M23" s="60"/>
      <c r="N23" s="60"/>
    </row>
    <row r="24" spans="1:14">
      <c r="A24" s="55" t="s">
        <v>492</v>
      </c>
      <c r="B24" s="5" t="s">
        <v>219</v>
      </c>
      <c r="C24" s="151" t="s">
        <v>139</v>
      </c>
      <c r="D24" s="60"/>
      <c r="E24" s="60"/>
      <c r="F24" s="60">
        <f>'2.Смета расходов'!D83</f>
        <v>19.989999999999998</v>
      </c>
      <c r="G24" s="60">
        <f>'2.Смета расходов'!E83</f>
        <v>-1224.6212534238125</v>
      </c>
      <c r="H24" s="60"/>
      <c r="I24" s="60"/>
      <c r="J24" s="60">
        <f>'2.Смета расходов'!F83</f>
        <v>37.450000000000003</v>
      </c>
      <c r="K24" s="60">
        <f>'2.Смета расходов'!G83</f>
        <v>-173.24675788153331</v>
      </c>
      <c r="L24" s="60">
        <f>'2.Смета расходов'!H83</f>
        <v>0</v>
      </c>
      <c r="M24" s="60"/>
      <c r="N24" s="60"/>
    </row>
    <row r="25" spans="1:14" s="200" customFormat="1">
      <c r="A25" s="197"/>
      <c r="B25" s="186" t="s">
        <v>585</v>
      </c>
      <c r="C25" s="187" t="s">
        <v>139</v>
      </c>
      <c r="D25" s="199"/>
      <c r="E25" s="199"/>
      <c r="F25" s="199"/>
      <c r="G25" s="199"/>
      <c r="H25" s="199"/>
      <c r="I25" s="199"/>
      <c r="J25" s="199"/>
      <c r="K25" s="199"/>
      <c r="L25" s="199">
        <f>'2.Смета расходов'!H87</f>
        <v>0</v>
      </c>
      <c r="M25" s="199"/>
      <c r="N25" s="199"/>
    </row>
    <row r="26" spans="1:14" s="10" customFormat="1">
      <c r="A26" s="56" t="s">
        <v>493</v>
      </c>
      <c r="B26" s="11" t="s">
        <v>494</v>
      </c>
      <c r="C26" s="52" t="s">
        <v>139</v>
      </c>
      <c r="D26" s="57"/>
      <c r="E26" s="57"/>
      <c r="F26" s="57">
        <f t="shared" ref="F26:J26" si="0">SUM(F27:F29)</f>
        <v>0</v>
      </c>
      <c r="G26" s="57">
        <f t="shared" si="0"/>
        <v>0</v>
      </c>
      <c r="H26" s="57"/>
      <c r="I26" s="57"/>
      <c r="J26" s="57">
        <f t="shared" si="0"/>
        <v>0</v>
      </c>
      <c r="K26" s="57">
        <f t="shared" ref="K26:L26" si="1">SUM(K27:K29)</f>
        <v>0</v>
      </c>
      <c r="L26" s="57">
        <f t="shared" si="1"/>
        <v>0</v>
      </c>
      <c r="M26" s="57"/>
      <c r="N26" s="57"/>
    </row>
    <row r="27" spans="1:14" ht="41.4">
      <c r="A27" s="55" t="s">
        <v>28</v>
      </c>
      <c r="B27" s="8" t="s">
        <v>495</v>
      </c>
      <c r="C27" s="151" t="s">
        <v>139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4">
      <c r="A28" s="55" t="s">
        <v>30</v>
      </c>
      <c r="B28" s="8" t="s">
        <v>496</v>
      </c>
      <c r="C28" s="151" t="s">
        <v>139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</row>
    <row r="29" spans="1:14" ht="30" customHeight="1">
      <c r="A29" s="55" t="s">
        <v>32</v>
      </c>
      <c r="B29" s="8" t="s">
        <v>497</v>
      </c>
      <c r="C29" s="151" t="s">
        <v>139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</row>
    <row r="30" spans="1:14" s="200" customFormat="1" ht="28.8">
      <c r="A30" s="197"/>
      <c r="B30" s="188" t="s">
        <v>586</v>
      </c>
      <c r="C30" s="189" t="s">
        <v>139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 s="200" customFormat="1">
      <c r="A31" s="197"/>
      <c r="B31" s="190" t="s">
        <v>587</v>
      </c>
      <c r="C31" s="189" t="s">
        <v>139</v>
      </c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200" customFormat="1">
      <c r="A32" s="197"/>
      <c r="B32" s="190" t="s">
        <v>588</v>
      </c>
      <c r="C32" s="189" t="s">
        <v>139</v>
      </c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 s="296" customFormat="1" ht="14.4">
      <c r="A33" s="294"/>
      <c r="B33" s="295" t="s">
        <v>521</v>
      </c>
      <c r="C33" s="212" t="s">
        <v>139</v>
      </c>
      <c r="D33" s="214"/>
      <c r="E33" s="214"/>
      <c r="F33" s="214">
        <f>'2.Смета расходов'!D82</f>
        <v>1332.9959999999999</v>
      </c>
      <c r="G33" s="214">
        <f>'2.Смета расходов'!E82</f>
        <v>2075.9758000000002</v>
      </c>
      <c r="H33" s="214"/>
      <c r="I33" s="214"/>
      <c r="J33" s="214">
        <f>'2.Смета расходов'!F82</f>
        <v>981.48779598232534</v>
      </c>
      <c r="K33" s="214">
        <f>'2.Смета расходов'!G82</f>
        <v>1114.4482800000001</v>
      </c>
      <c r="L33" s="214">
        <f>'2.Смета расходов'!H82</f>
        <v>1114.4482800000001</v>
      </c>
      <c r="M33" s="214"/>
      <c r="N33" s="214"/>
    </row>
    <row r="34" spans="1:14" s="10" customFormat="1" hidden="1">
      <c r="A34" s="56" t="s">
        <v>498</v>
      </c>
      <c r="B34" s="4" t="s">
        <v>227</v>
      </c>
      <c r="C34" s="52" t="s">
        <v>139</v>
      </c>
      <c r="D34" s="67">
        <f>F34/2</f>
        <v>676.49299999999994</v>
      </c>
      <c r="E34" s="67">
        <f>F34-D34</f>
        <v>676.49299999999994</v>
      </c>
      <c r="F34" s="57">
        <f t="shared" ref="F34:J34" si="2">F15+F26</f>
        <v>1352.9859999999999</v>
      </c>
      <c r="G34" s="57">
        <f t="shared" si="2"/>
        <v>851.35454657618766</v>
      </c>
      <c r="H34" s="67">
        <f>H35*H40</f>
        <v>406.61917314414978</v>
      </c>
      <c r="I34" s="67">
        <f>J34-H34</f>
        <v>612.31862283817554</v>
      </c>
      <c r="J34" s="57">
        <f t="shared" si="2"/>
        <v>1018.9377959823254</v>
      </c>
      <c r="K34" s="57">
        <f t="shared" ref="K34:L34" si="3">K15+K26</f>
        <v>0</v>
      </c>
      <c r="L34" s="57">
        <f t="shared" si="3"/>
        <v>0</v>
      </c>
      <c r="M34" s="57"/>
      <c r="N34" s="57"/>
    </row>
    <row r="35" spans="1:14" s="10" customFormat="1">
      <c r="A35" s="56" t="s">
        <v>499</v>
      </c>
      <c r="B35" s="4" t="s">
        <v>506</v>
      </c>
      <c r="C35" s="52" t="s">
        <v>14</v>
      </c>
      <c r="D35" s="67">
        <f>F35/2</f>
        <v>24.314999999999998</v>
      </c>
      <c r="E35" s="67">
        <f>F35/2</f>
        <v>24.314999999999998</v>
      </c>
      <c r="F35" s="57">
        <f>'1.Баланс ВС'!H34</f>
        <v>48.629999999999995</v>
      </c>
      <c r="G35" s="57">
        <f>'1.Баланс ВС'!I34</f>
        <v>30.6</v>
      </c>
      <c r="H35" s="67">
        <f>J35/2</f>
        <v>14.615000000000002</v>
      </c>
      <c r="I35" s="67">
        <f>J35/2</f>
        <v>14.615000000000002</v>
      </c>
      <c r="J35" s="57">
        <f>'1.Баланс ВС'!J34</f>
        <v>29.230000000000004</v>
      </c>
      <c r="K35" s="57">
        <f>'1.Баланс ВС'!K34</f>
        <v>27</v>
      </c>
      <c r="L35" s="57">
        <f>'1.Баланс ВС'!L34</f>
        <v>27</v>
      </c>
      <c r="M35" s="57"/>
      <c r="N35" s="57"/>
    </row>
    <row r="36" spans="1:14" s="205" customFormat="1">
      <c r="A36" s="201"/>
      <c r="B36" s="193" t="s">
        <v>589</v>
      </c>
      <c r="C36" s="194" t="s">
        <v>14</v>
      </c>
      <c r="D36" s="202">
        <f>F36/2</f>
        <v>24.314999999999998</v>
      </c>
      <c r="E36" s="202">
        <f>F36/2</f>
        <v>24.314999999999998</v>
      </c>
      <c r="F36" s="203">
        <f>'1.Баланс ВС'!H54</f>
        <v>48.629999999999995</v>
      </c>
      <c r="G36" s="203">
        <f>'1.Баланс ВС'!I54</f>
        <v>30.6</v>
      </c>
      <c r="H36" s="202">
        <f>J36/2</f>
        <v>14.615000000000002</v>
      </c>
      <c r="I36" s="202">
        <f>J36/2</f>
        <v>14.615000000000002</v>
      </c>
      <c r="J36" s="203">
        <f>'1.Баланс ВС'!J54</f>
        <v>29.230000000000004</v>
      </c>
      <c r="K36" s="203">
        <f>'1.Баланс ВС'!K54</f>
        <v>27</v>
      </c>
      <c r="L36" s="203">
        <f>'1.Баланс ВС'!L54</f>
        <v>27</v>
      </c>
      <c r="M36" s="203"/>
      <c r="N36" s="203"/>
    </row>
    <row r="37" spans="1:14" s="200" customFormat="1">
      <c r="A37" s="197"/>
      <c r="B37" s="195" t="s">
        <v>590</v>
      </c>
      <c r="C37" s="194" t="s">
        <v>326</v>
      </c>
      <c r="D37" s="202"/>
      <c r="E37" s="202"/>
      <c r="F37" s="199">
        <f>F33/F35</f>
        <v>27.410980876002469</v>
      </c>
      <c r="G37" s="199">
        <f>G33/G35</f>
        <v>67.842346405228767</v>
      </c>
      <c r="H37" s="202"/>
      <c r="I37" s="202"/>
      <c r="J37" s="199">
        <f>J33/J35</f>
        <v>33.578097707229738</v>
      </c>
      <c r="K37" s="199">
        <f t="shared" ref="K37:L37" si="4">K33/K35</f>
        <v>41.275862222222223</v>
      </c>
      <c r="L37" s="199">
        <f t="shared" si="4"/>
        <v>41.275862222222223</v>
      </c>
      <c r="M37" s="199"/>
      <c r="N37" s="199"/>
    </row>
    <row r="38" spans="1:14" s="200" customFormat="1">
      <c r="A38" s="197"/>
      <c r="B38" s="195" t="s">
        <v>591</v>
      </c>
      <c r="C38" s="194" t="s">
        <v>139</v>
      </c>
      <c r="D38" s="202"/>
      <c r="E38" s="202"/>
      <c r="F38" s="199">
        <f>F36*F37</f>
        <v>1332.9959999999999</v>
      </c>
      <c r="G38" s="199">
        <f>G36*G37</f>
        <v>2075.9758000000002</v>
      </c>
      <c r="H38" s="202"/>
      <c r="I38" s="202"/>
      <c r="J38" s="199">
        <f>J36*J37</f>
        <v>981.48779598232534</v>
      </c>
      <c r="K38" s="199">
        <f t="shared" ref="K38:L38" si="5">K36*K37</f>
        <v>1114.4482800000001</v>
      </c>
      <c r="L38" s="199">
        <f t="shared" si="5"/>
        <v>1114.4482800000001</v>
      </c>
      <c r="M38" s="199"/>
      <c r="N38" s="199"/>
    </row>
    <row r="39" spans="1:14" s="205" customFormat="1" ht="43.2">
      <c r="A39" s="201"/>
      <c r="B39" s="196" t="s">
        <v>592</v>
      </c>
      <c r="C39" s="192" t="s">
        <v>139</v>
      </c>
      <c r="D39" s="202">
        <f>D40*D36</f>
        <v>676.49299999999994</v>
      </c>
      <c r="E39" s="202">
        <f>F39-D39</f>
        <v>676.49299999999994</v>
      </c>
      <c r="F39" s="203">
        <f>F24+F38</f>
        <v>1352.9859999999999</v>
      </c>
      <c r="G39" s="203">
        <f>G36*F40</f>
        <v>851.35454657618766</v>
      </c>
      <c r="H39" s="202">
        <f>H40*H36</f>
        <v>406.61917314414978</v>
      </c>
      <c r="I39" s="202">
        <f>J39-H39</f>
        <v>612.31862283817554</v>
      </c>
      <c r="J39" s="203">
        <f>J24+J38</f>
        <v>1018.9377959823254</v>
      </c>
      <c r="K39" s="203">
        <f>K36*J40</f>
        <v>941.20152211846676</v>
      </c>
      <c r="L39" s="203">
        <f>L24+L38+L25</f>
        <v>1114.4482800000001</v>
      </c>
      <c r="M39" s="203"/>
      <c r="N39" s="203"/>
    </row>
    <row r="40" spans="1:14" s="10" customFormat="1" ht="14.4">
      <c r="A40" s="56" t="s">
        <v>471</v>
      </c>
      <c r="B40" s="4" t="s">
        <v>593</v>
      </c>
      <c r="C40" s="52" t="s">
        <v>326</v>
      </c>
      <c r="D40" s="68">
        <f>D34/D35</f>
        <v>27.822044005757764</v>
      </c>
      <c r="E40" s="68">
        <f>E39/E36</f>
        <v>27.822044005757764</v>
      </c>
      <c r="F40" s="206">
        <f>F39/F36</f>
        <v>27.822044005757764</v>
      </c>
      <c r="G40" s="57"/>
      <c r="H40" s="68">
        <f>E40</f>
        <v>27.822044005757764</v>
      </c>
      <c r="I40" s="68">
        <f>I39/I36</f>
        <v>41.896587262276803</v>
      </c>
      <c r="J40" s="206">
        <f>J39/J36</f>
        <v>34.859315634017285</v>
      </c>
      <c r="K40" s="57"/>
      <c r="L40" s="297">
        <f>L39/L36</f>
        <v>41.275862222222223</v>
      </c>
      <c r="M40" s="57"/>
      <c r="N40" s="57"/>
    </row>
    <row r="41" spans="1:14" s="10" customFormat="1">
      <c r="A41" s="56"/>
      <c r="B41" s="179" t="s">
        <v>520</v>
      </c>
      <c r="C41" s="179"/>
      <c r="D41" s="183">
        <v>1</v>
      </c>
      <c r="E41" s="183">
        <v>1</v>
      </c>
      <c r="F41" s="207">
        <v>1</v>
      </c>
      <c r="G41" s="183"/>
      <c r="H41" s="183">
        <v>1</v>
      </c>
      <c r="I41" s="183">
        <v>1</v>
      </c>
      <c r="J41" s="207">
        <v>1</v>
      </c>
      <c r="K41" s="183"/>
      <c r="L41" s="298">
        <v>1</v>
      </c>
      <c r="M41" s="183">
        <v>1</v>
      </c>
      <c r="N41" s="183">
        <v>1</v>
      </c>
    </row>
    <row r="42" spans="1:14" s="10" customFormat="1" ht="14.4">
      <c r="A42" s="56"/>
      <c r="B42" s="184" t="s">
        <v>594</v>
      </c>
      <c r="C42" s="52" t="s">
        <v>326</v>
      </c>
      <c r="D42" s="185">
        <f>D40*D41</f>
        <v>27.822044005757764</v>
      </c>
      <c r="E42" s="185">
        <f>E40*E41</f>
        <v>27.822044005757764</v>
      </c>
      <c r="F42" s="208">
        <f>F40*F41</f>
        <v>27.822044005757764</v>
      </c>
      <c r="G42" s="185"/>
      <c r="H42" s="185">
        <f t="shared" ref="H42:N42" si="6">H40*H41</f>
        <v>27.822044005757764</v>
      </c>
      <c r="I42" s="185">
        <f t="shared" si="6"/>
        <v>41.896587262276803</v>
      </c>
      <c r="J42" s="208">
        <f t="shared" si="6"/>
        <v>34.859315634017285</v>
      </c>
      <c r="K42" s="185"/>
      <c r="L42" s="299">
        <f t="shared" ref="L42" si="7">L40*L41</f>
        <v>41.275862222222223</v>
      </c>
      <c r="M42" s="185">
        <f t="shared" si="6"/>
        <v>0</v>
      </c>
      <c r="N42" s="185">
        <f t="shared" si="6"/>
        <v>0</v>
      </c>
    </row>
    <row r="43" spans="1:14" s="286" customFormat="1">
      <c r="A43" s="281" t="s">
        <v>58</v>
      </c>
      <c r="B43" s="282" t="s">
        <v>500</v>
      </c>
      <c r="C43" s="283" t="s">
        <v>125</v>
      </c>
      <c r="D43" s="284">
        <v>0.9650285105662596</v>
      </c>
      <c r="E43" s="284">
        <v>1</v>
      </c>
      <c r="F43" s="285">
        <v>1.0084052870109312</v>
      </c>
      <c r="G43" s="285"/>
      <c r="H43" s="284">
        <f>H40/E40</f>
        <v>1</v>
      </c>
      <c r="I43" s="284">
        <f>I40/H40</f>
        <v>1.5058773990008181</v>
      </c>
      <c r="J43" s="285">
        <f>J40/F40</f>
        <v>1.252938699500409</v>
      </c>
      <c r="K43" s="285"/>
      <c r="L43" s="285">
        <f>L40/J40</f>
        <v>1.1840697808175953</v>
      </c>
      <c r="M43" s="285"/>
      <c r="N43" s="285"/>
    </row>
    <row r="44" spans="1:14" s="62" customFormat="1"/>
    <row r="45" spans="1:14" s="10" customFormat="1"/>
  </sheetData>
  <mergeCells count="14">
    <mergeCell ref="N11:N13"/>
    <mergeCell ref="A7:N7"/>
    <mergeCell ref="A11:A13"/>
    <mergeCell ref="B11:B13"/>
    <mergeCell ref="C11:C13"/>
    <mergeCell ref="M11:M13"/>
    <mergeCell ref="A9:N9"/>
    <mergeCell ref="D11:G11"/>
    <mergeCell ref="H12:J12"/>
    <mergeCell ref="G12:G13"/>
    <mergeCell ref="H11:K11"/>
    <mergeCell ref="K12:K13"/>
    <mergeCell ref="L12:L13"/>
    <mergeCell ref="D12:F1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WWC30"/>
  <sheetViews>
    <sheetView view="pageBreakPreview" workbookViewId="0">
      <selection activeCell="JA23" sqref="JA23"/>
    </sheetView>
  </sheetViews>
  <sheetFormatPr defaultColWidth="0" defaultRowHeight="13.8"/>
  <cols>
    <col min="1" max="1" width="7.88671875" style="3" customWidth="1"/>
    <col min="2" max="2" width="55.5546875" style="3" customWidth="1"/>
    <col min="3" max="3" width="13" style="3" customWidth="1"/>
    <col min="4" max="7" width="10.88671875" style="3" customWidth="1"/>
    <col min="8" max="8" width="12.5546875" style="3" customWidth="1"/>
    <col min="9" max="11" width="14" style="3" customWidth="1"/>
    <col min="12" max="20" width="0.88671875" style="3" customWidth="1"/>
    <col min="21" max="21" width="0.5546875" style="3" customWidth="1"/>
    <col min="22" max="259" width="0.88671875" style="3" hidden="1"/>
    <col min="260" max="260" width="7.88671875" style="3" customWidth="1"/>
    <col min="261" max="261" width="55.5546875" style="3" customWidth="1"/>
    <col min="262" max="262" width="13" style="3" customWidth="1"/>
    <col min="263" max="263" width="10.6640625" style="3" customWidth="1"/>
    <col min="264" max="265" width="11.88671875" style="3" customWidth="1"/>
    <col min="266" max="266" width="13.33203125" style="3" customWidth="1"/>
    <col min="267" max="267" width="13.109375" style="3" customWidth="1"/>
    <col min="268" max="276" width="0.88671875" style="3" customWidth="1"/>
    <col min="277" max="277" width="0.5546875" style="3" customWidth="1"/>
    <col min="278" max="515" width="0.88671875" style="3" hidden="1"/>
    <col min="516" max="516" width="7.88671875" style="3" customWidth="1"/>
    <col min="517" max="517" width="55.5546875" style="3" customWidth="1"/>
    <col min="518" max="518" width="13" style="3" customWidth="1"/>
    <col min="519" max="519" width="10.6640625" style="3" customWidth="1"/>
    <col min="520" max="521" width="11.88671875" style="3" customWidth="1"/>
    <col min="522" max="522" width="13.33203125" style="3" customWidth="1"/>
    <col min="523" max="523" width="13.109375" style="3" customWidth="1"/>
    <col min="524" max="532" width="0.88671875" style="3" customWidth="1"/>
    <col min="533" max="533" width="0.5546875" style="3" customWidth="1"/>
    <col min="534" max="771" width="0.88671875" style="3" hidden="1"/>
    <col min="772" max="772" width="7.88671875" style="3" customWidth="1"/>
    <col min="773" max="773" width="55.5546875" style="3" customWidth="1"/>
    <col min="774" max="774" width="13" style="3" customWidth="1"/>
    <col min="775" max="775" width="10.6640625" style="3" customWidth="1"/>
    <col min="776" max="777" width="11.88671875" style="3" customWidth="1"/>
    <col min="778" max="778" width="13.33203125" style="3" customWidth="1"/>
    <col min="779" max="779" width="13.109375" style="3" customWidth="1"/>
    <col min="780" max="788" width="0.88671875" style="3" customWidth="1"/>
    <col min="789" max="789" width="0.5546875" style="3" customWidth="1"/>
    <col min="790" max="1027" width="0.88671875" style="3" hidden="1"/>
    <col min="1028" max="1028" width="7.88671875" style="3" customWidth="1"/>
    <col min="1029" max="1029" width="55.5546875" style="3" customWidth="1"/>
    <col min="1030" max="1030" width="13" style="3" customWidth="1"/>
    <col min="1031" max="1031" width="10.6640625" style="3" customWidth="1"/>
    <col min="1032" max="1033" width="11.88671875" style="3" customWidth="1"/>
    <col min="1034" max="1034" width="13.33203125" style="3" customWidth="1"/>
    <col min="1035" max="1035" width="13.109375" style="3" customWidth="1"/>
    <col min="1036" max="1044" width="0.88671875" style="3" customWidth="1"/>
    <col min="1045" max="1045" width="0.5546875" style="3" customWidth="1"/>
    <col min="1046" max="1283" width="0.88671875" style="3" hidden="1"/>
    <col min="1284" max="1284" width="7.88671875" style="3" customWidth="1"/>
    <col min="1285" max="1285" width="55.5546875" style="3" customWidth="1"/>
    <col min="1286" max="1286" width="13" style="3" customWidth="1"/>
    <col min="1287" max="1287" width="10.6640625" style="3" customWidth="1"/>
    <col min="1288" max="1289" width="11.88671875" style="3" customWidth="1"/>
    <col min="1290" max="1290" width="13.33203125" style="3" customWidth="1"/>
    <col min="1291" max="1291" width="13.109375" style="3" customWidth="1"/>
    <col min="1292" max="1300" width="0.88671875" style="3" customWidth="1"/>
    <col min="1301" max="1301" width="0.5546875" style="3" customWidth="1"/>
    <col min="1302" max="1539" width="0.88671875" style="3" hidden="1"/>
    <col min="1540" max="1540" width="7.88671875" style="3" customWidth="1"/>
    <col min="1541" max="1541" width="55.5546875" style="3" customWidth="1"/>
    <col min="1542" max="1542" width="13" style="3" customWidth="1"/>
    <col min="1543" max="1543" width="10.6640625" style="3" customWidth="1"/>
    <col min="1544" max="1545" width="11.88671875" style="3" customWidth="1"/>
    <col min="1546" max="1546" width="13.33203125" style="3" customWidth="1"/>
    <col min="1547" max="1547" width="13.109375" style="3" customWidth="1"/>
    <col min="1548" max="1556" width="0.88671875" style="3" customWidth="1"/>
    <col min="1557" max="1557" width="0.5546875" style="3" customWidth="1"/>
    <col min="1558" max="1795" width="0.88671875" style="3" hidden="1"/>
    <col min="1796" max="1796" width="7.88671875" style="3" customWidth="1"/>
    <col min="1797" max="1797" width="55.5546875" style="3" customWidth="1"/>
    <col min="1798" max="1798" width="13" style="3" customWidth="1"/>
    <col min="1799" max="1799" width="10.6640625" style="3" customWidth="1"/>
    <col min="1800" max="1801" width="11.88671875" style="3" customWidth="1"/>
    <col min="1802" max="1802" width="13.33203125" style="3" customWidth="1"/>
    <col min="1803" max="1803" width="13.109375" style="3" customWidth="1"/>
    <col min="1804" max="1812" width="0.88671875" style="3" customWidth="1"/>
    <col min="1813" max="1813" width="0.5546875" style="3" customWidth="1"/>
    <col min="1814" max="2051" width="0.88671875" style="3" hidden="1"/>
    <col min="2052" max="2052" width="7.88671875" style="3" customWidth="1"/>
    <col min="2053" max="2053" width="55.5546875" style="3" customWidth="1"/>
    <col min="2054" max="2054" width="13" style="3" customWidth="1"/>
    <col min="2055" max="2055" width="10.6640625" style="3" customWidth="1"/>
    <col min="2056" max="2057" width="11.88671875" style="3" customWidth="1"/>
    <col min="2058" max="2058" width="13.33203125" style="3" customWidth="1"/>
    <col min="2059" max="2059" width="13.109375" style="3" customWidth="1"/>
    <col min="2060" max="2068" width="0.88671875" style="3" customWidth="1"/>
    <col min="2069" max="2069" width="0.5546875" style="3" customWidth="1"/>
    <col min="2070" max="2307" width="0.88671875" style="3" hidden="1"/>
    <col min="2308" max="2308" width="7.88671875" style="3" customWidth="1"/>
    <col min="2309" max="2309" width="55.5546875" style="3" customWidth="1"/>
    <col min="2310" max="2310" width="13" style="3" customWidth="1"/>
    <col min="2311" max="2311" width="10.6640625" style="3" customWidth="1"/>
    <col min="2312" max="2313" width="11.88671875" style="3" customWidth="1"/>
    <col min="2314" max="2314" width="13.33203125" style="3" customWidth="1"/>
    <col min="2315" max="2315" width="13.109375" style="3" customWidth="1"/>
    <col min="2316" max="2324" width="0.88671875" style="3" customWidth="1"/>
    <col min="2325" max="2325" width="0.5546875" style="3" customWidth="1"/>
    <col min="2326" max="2563" width="0.88671875" style="3" hidden="1"/>
    <col min="2564" max="2564" width="7.88671875" style="3" customWidth="1"/>
    <col min="2565" max="2565" width="55.5546875" style="3" customWidth="1"/>
    <col min="2566" max="2566" width="13" style="3" customWidth="1"/>
    <col min="2567" max="2567" width="10.6640625" style="3" customWidth="1"/>
    <col min="2568" max="2569" width="11.88671875" style="3" customWidth="1"/>
    <col min="2570" max="2570" width="13.33203125" style="3" customWidth="1"/>
    <col min="2571" max="2571" width="13.109375" style="3" customWidth="1"/>
    <col min="2572" max="2580" width="0.88671875" style="3" customWidth="1"/>
    <col min="2581" max="2581" width="0.5546875" style="3" customWidth="1"/>
    <col min="2582" max="2819" width="0.88671875" style="3" hidden="1"/>
    <col min="2820" max="2820" width="7.88671875" style="3" customWidth="1"/>
    <col min="2821" max="2821" width="55.5546875" style="3" customWidth="1"/>
    <col min="2822" max="2822" width="13" style="3" customWidth="1"/>
    <col min="2823" max="2823" width="10.6640625" style="3" customWidth="1"/>
    <col min="2824" max="2825" width="11.88671875" style="3" customWidth="1"/>
    <col min="2826" max="2826" width="13.33203125" style="3" customWidth="1"/>
    <col min="2827" max="2827" width="13.109375" style="3" customWidth="1"/>
    <col min="2828" max="2836" width="0.88671875" style="3" customWidth="1"/>
    <col min="2837" max="2837" width="0.5546875" style="3" customWidth="1"/>
    <col min="2838" max="3075" width="0.88671875" style="3" hidden="1"/>
    <col min="3076" max="3076" width="7.88671875" style="3" customWidth="1"/>
    <col min="3077" max="3077" width="55.5546875" style="3" customWidth="1"/>
    <col min="3078" max="3078" width="13" style="3" customWidth="1"/>
    <col min="3079" max="3079" width="10.6640625" style="3" customWidth="1"/>
    <col min="3080" max="3081" width="11.88671875" style="3" customWidth="1"/>
    <col min="3082" max="3082" width="13.33203125" style="3" customWidth="1"/>
    <col min="3083" max="3083" width="13.109375" style="3" customWidth="1"/>
    <col min="3084" max="3092" width="0.88671875" style="3" customWidth="1"/>
    <col min="3093" max="3093" width="0.5546875" style="3" customWidth="1"/>
    <col min="3094" max="3331" width="0.88671875" style="3" hidden="1"/>
    <col min="3332" max="3332" width="7.88671875" style="3" customWidth="1"/>
    <col min="3333" max="3333" width="55.5546875" style="3" customWidth="1"/>
    <col min="3334" max="3334" width="13" style="3" customWidth="1"/>
    <col min="3335" max="3335" width="10.6640625" style="3" customWidth="1"/>
    <col min="3336" max="3337" width="11.88671875" style="3" customWidth="1"/>
    <col min="3338" max="3338" width="13.33203125" style="3" customWidth="1"/>
    <col min="3339" max="3339" width="13.109375" style="3" customWidth="1"/>
    <col min="3340" max="3348" width="0.88671875" style="3" customWidth="1"/>
    <col min="3349" max="3349" width="0.5546875" style="3" customWidth="1"/>
    <col min="3350" max="3587" width="0.88671875" style="3" hidden="1"/>
    <col min="3588" max="3588" width="7.88671875" style="3" customWidth="1"/>
    <col min="3589" max="3589" width="55.5546875" style="3" customWidth="1"/>
    <col min="3590" max="3590" width="13" style="3" customWidth="1"/>
    <col min="3591" max="3591" width="10.6640625" style="3" customWidth="1"/>
    <col min="3592" max="3593" width="11.88671875" style="3" customWidth="1"/>
    <col min="3594" max="3594" width="13.33203125" style="3" customWidth="1"/>
    <col min="3595" max="3595" width="13.109375" style="3" customWidth="1"/>
    <col min="3596" max="3604" width="0.88671875" style="3" customWidth="1"/>
    <col min="3605" max="3605" width="0.5546875" style="3" customWidth="1"/>
    <col min="3606" max="3843" width="0.88671875" style="3" hidden="1"/>
    <col min="3844" max="3844" width="7.88671875" style="3" customWidth="1"/>
    <col min="3845" max="3845" width="55.5546875" style="3" customWidth="1"/>
    <col min="3846" max="3846" width="13" style="3" customWidth="1"/>
    <col min="3847" max="3847" width="10.6640625" style="3" customWidth="1"/>
    <col min="3848" max="3849" width="11.88671875" style="3" customWidth="1"/>
    <col min="3850" max="3850" width="13.33203125" style="3" customWidth="1"/>
    <col min="3851" max="3851" width="13.109375" style="3" customWidth="1"/>
    <col min="3852" max="3860" width="0.88671875" style="3" customWidth="1"/>
    <col min="3861" max="3861" width="0.5546875" style="3" customWidth="1"/>
    <col min="3862" max="4099" width="0.88671875" style="3" hidden="1"/>
    <col min="4100" max="4100" width="7.88671875" style="3" customWidth="1"/>
    <col min="4101" max="4101" width="55.5546875" style="3" customWidth="1"/>
    <col min="4102" max="4102" width="13" style="3" customWidth="1"/>
    <col min="4103" max="4103" width="10.6640625" style="3" customWidth="1"/>
    <col min="4104" max="4105" width="11.88671875" style="3" customWidth="1"/>
    <col min="4106" max="4106" width="13.33203125" style="3" customWidth="1"/>
    <col min="4107" max="4107" width="13.109375" style="3" customWidth="1"/>
    <col min="4108" max="4116" width="0.88671875" style="3" customWidth="1"/>
    <col min="4117" max="4117" width="0.5546875" style="3" customWidth="1"/>
    <col min="4118" max="4355" width="0.88671875" style="3" hidden="1"/>
    <col min="4356" max="4356" width="7.88671875" style="3" customWidth="1"/>
    <col min="4357" max="4357" width="55.5546875" style="3" customWidth="1"/>
    <col min="4358" max="4358" width="13" style="3" customWidth="1"/>
    <col min="4359" max="4359" width="10.6640625" style="3" customWidth="1"/>
    <col min="4360" max="4361" width="11.88671875" style="3" customWidth="1"/>
    <col min="4362" max="4362" width="13.33203125" style="3" customWidth="1"/>
    <col min="4363" max="4363" width="13.109375" style="3" customWidth="1"/>
    <col min="4364" max="4372" width="0.88671875" style="3" customWidth="1"/>
    <col min="4373" max="4373" width="0.5546875" style="3" customWidth="1"/>
    <col min="4374" max="4611" width="0.88671875" style="3" hidden="1"/>
    <col min="4612" max="4612" width="7.88671875" style="3" customWidth="1"/>
    <col min="4613" max="4613" width="55.5546875" style="3" customWidth="1"/>
    <col min="4614" max="4614" width="13" style="3" customWidth="1"/>
    <col min="4615" max="4615" width="10.6640625" style="3" customWidth="1"/>
    <col min="4616" max="4617" width="11.88671875" style="3" customWidth="1"/>
    <col min="4618" max="4618" width="13.33203125" style="3" customWidth="1"/>
    <col min="4619" max="4619" width="13.109375" style="3" customWidth="1"/>
    <col min="4620" max="4628" width="0.88671875" style="3" customWidth="1"/>
    <col min="4629" max="4629" width="0.5546875" style="3" customWidth="1"/>
    <col min="4630" max="4867" width="0.88671875" style="3" hidden="1"/>
    <col min="4868" max="4868" width="7.88671875" style="3" customWidth="1"/>
    <col min="4869" max="4869" width="55.5546875" style="3" customWidth="1"/>
    <col min="4870" max="4870" width="13" style="3" customWidth="1"/>
    <col min="4871" max="4871" width="10.6640625" style="3" customWidth="1"/>
    <col min="4872" max="4873" width="11.88671875" style="3" customWidth="1"/>
    <col min="4874" max="4874" width="13.33203125" style="3" customWidth="1"/>
    <col min="4875" max="4875" width="13.109375" style="3" customWidth="1"/>
    <col min="4876" max="4884" width="0.88671875" style="3" customWidth="1"/>
    <col min="4885" max="4885" width="0.5546875" style="3" customWidth="1"/>
    <col min="4886" max="5123" width="0.88671875" style="3" hidden="1"/>
    <col min="5124" max="5124" width="7.88671875" style="3" customWidth="1"/>
    <col min="5125" max="5125" width="55.5546875" style="3" customWidth="1"/>
    <col min="5126" max="5126" width="13" style="3" customWidth="1"/>
    <col min="5127" max="5127" width="10.6640625" style="3" customWidth="1"/>
    <col min="5128" max="5129" width="11.88671875" style="3" customWidth="1"/>
    <col min="5130" max="5130" width="13.33203125" style="3" customWidth="1"/>
    <col min="5131" max="5131" width="13.109375" style="3" customWidth="1"/>
    <col min="5132" max="5140" width="0.88671875" style="3" customWidth="1"/>
    <col min="5141" max="5141" width="0.5546875" style="3" customWidth="1"/>
    <col min="5142" max="5379" width="0.88671875" style="3" hidden="1"/>
    <col min="5380" max="5380" width="7.88671875" style="3" customWidth="1"/>
    <col min="5381" max="5381" width="55.5546875" style="3" customWidth="1"/>
    <col min="5382" max="5382" width="13" style="3" customWidth="1"/>
    <col min="5383" max="5383" width="10.6640625" style="3" customWidth="1"/>
    <col min="5384" max="5385" width="11.88671875" style="3" customWidth="1"/>
    <col min="5386" max="5386" width="13.33203125" style="3" customWidth="1"/>
    <col min="5387" max="5387" width="13.109375" style="3" customWidth="1"/>
    <col min="5388" max="5396" width="0.88671875" style="3" customWidth="1"/>
    <col min="5397" max="5397" width="0.5546875" style="3" customWidth="1"/>
    <col min="5398" max="5635" width="0.88671875" style="3" hidden="1"/>
    <col min="5636" max="5636" width="7.88671875" style="3" customWidth="1"/>
    <col min="5637" max="5637" width="55.5546875" style="3" customWidth="1"/>
    <col min="5638" max="5638" width="13" style="3" customWidth="1"/>
    <col min="5639" max="5639" width="10.6640625" style="3" customWidth="1"/>
    <col min="5640" max="5641" width="11.88671875" style="3" customWidth="1"/>
    <col min="5642" max="5642" width="13.33203125" style="3" customWidth="1"/>
    <col min="5643" max="5643" width="13.109375" style="3" customWidth="1"/>
    <col min="5644" max="5652" width="0.88671875" style="3" customWidth="1"/>
    <col min="5653" max="5653" width="0.5546875" style="3" customWidth="1"/>
    <col min="5654" max="5891" width="0.88671875" style="3" hidden="1"/>
    <col min="5892" max="5892" width="7.88671875" style="3" customWidth="1"/>
    <col min="5893" max="5893" width="55.5546875" style="3" customWidth="1"/>
    <col min="5894" max="5894" width="13" style="3" customWidth="1"/>
    <col min="5895" max="5895" width="10.6640625" style="3" customWidth="1"/>
    <col min="5896" max="5897" width="11.88671875" style="3" customWidth="1"/>
    <col min="5898" max="5898" width="13.33203125" style="3" customWidth="1"/>
    <col min="5899" max="5899" width="13.109375" style="3" customWidth="1"/>
    <col min="5900" max="5908" width="0.88671875" style="3" customWidth="1"/>
    <col min="5909" max="5909" width="0.5546875" style="3" customWidth="1"/>
    <col min="5910" max="6147" width="0.88671875" style="3" hidden="1"/>
    <col min="6148" max="6148" width="7.88671875" style="3" customWidth="1"/>
    <col min="6149" max="6149" width="55.5546875" style="3" customWidth="1"/>
    <col min="6150" max="6150" width="13" style="3" customWidth="1"/>
    <col min="6151" max="6151" width="10.6640625" style="3" customWidth="1"/>
    <col min="6152" max="6153" width="11.88671875" style="3" customWidth="1"/>
    <col min="6154" max="6154" width="13.33203125" style="3" customWidth="1"/>
    <col min="6155" max="6155" width="13.109375" style="3" customWidth="1"/>
    <col min="6156" max="6164" width="0.88671875" style="3" customWidth="1"/>
    <col min="6165" max="6165" width="0.5546875" style="3" customWidth="1"/>
    <col min="6166" max="6403" width="0.88671875" style="3" hidden="1"/>
    <col min="6404" max="6404" width="7.88671875" style="3" customWidth="1"/>
    <col min="6405" max="6405" width="55.5546875" style="3" customWidth="1"/>
    <col min="6406" max="6406" width="13" style="3" customWidth="1"/>
    <col min="6407" max="6407" width="10.6640625" style="3" customWidth="1"/>
    <col min="6408" max="6409" width="11.88671875" style="3" customWidth="1"/>
    <col min="6410" max="6410" width="13.33203125" style="3" customWidth="1"/>
    <col min="6411" max="6411" width="13.109375" style="3" customWidth="1"/>
    <col min="6412" max="6420" width="0.88671875" style="3" customWidth="1"/>
    <col min="6421" max="6421" width="0.5546875" style="3" customWidth="1"/>
    <col min="6422" max="6659" width="0.88671875" style="3" hidden="1"/>
    <col min="6660" max="6660" width="7.88671875" style="3" customWidth="1"/>
    <col min="6661" max="6661" width="55.5546875" style="3" customWidth="1"/>
    <col min="6662" max="6662" width="13" style="3" customWidth="1"/>
    <col min="6663" max="6663" width="10.6640625" style="3" customWidth="1"/>
    <col min="6664" max="6665" width="11.88671875" style="3" customWidth="1"/>
    <col min="6666" max="6666" width="13.33203125" style="3" customWidth="1"/>
    <col min="6667" max="6667" width="13.109375" style="3" customWidth="1"/>
    <col min="6668" max="6676" width="0.88671875" style="3" customWidth="1"/>
    <col min="6677" max="6677" width="0.5546875" style="3" customWidth="1"/>
    <col min="6678" max="6915" width="0.88671875" style="3" hidden="1"/>
    <col min="6916" max="6916" width="7.88671875" style="3" customWidth="1"/>
    <col min="6917" max="6917" width="55.5546875" style="3" customWidth="1"/>
    <col min="6918" max="6918" width="13" style="3" customWidth="1"/>
    <col min="6919" max="6919" width="10.6640625" style="3" customWidth="1"/>
    <col min="6920" max="6921" width="11.88671875" style="3" customWidth="1"/>
    <col min="6922" max="6922" width="13.33203125" style="3" customWidth="1"/>
    <col min="6923" max="6923" width="13.109375" style="3" customWidth="1"/>
    <col min="6924" max="6932" width="0.88671875" style="3" customWidth="1"/>
    <col min="6933" max="6933" width="0.5546875" style="3" customWidth="1"/>
    <col min="6934" max="7171" width="0.88671875" style="3" hidden="1"/>
    <col min="7172" max="7172" width="7.88671875" style="3" customWidth="1"/>
    <col min="7173" max="7173" width="55.5546875" style="3" customWidth="1"/>
    <col min="7174" max="7174" width="13" style="3" customWidth="1"/>
    <col min="7175" max="7175" width="10.6640625" style="3" customWidth="1"/>
    <col min="7176" max="7177" width="11.88671875" style="3" customWidth="1"/>
    <col min="7178" max="7178" width="13.33203125" style="3" customWidth="1"/>
    <col min="7179" max="7179" width="13.109375" style="3" customWidth="1"/>
    <col min="7180" max="7188" width="0.88671875" style="3" customWidth="1"/>
    <col min="7189" max="7189" width="0.5546875" style="3" customWidth="1"/>
    <col min="7190" max="7427" width="0.88671875" style="3" hidden="1"/>
    <col min="7428" max="7428" width="7.88671875" style="3" customWidth="1"/>
    <col min="7429" max="7429" width="55.5546875" style="3" customWidth="1"/>
    <col min="7430" max="7430" width="13" style="3" customWidth="1"/>
    <col min="7431" max="7431" width="10.6640625" style="3" customWidth="1"/>
    <col min="7432" max="7433" width="11.88671875" style="3" customWidth="1"/>
    <col min="7434" max="7434" width="13.33203125" style="3" customWidth="1"/>
    <col min="7435" max="7435" width="13.109375" style="3" customWidth="1"/>
    <col min="7436" max="7444" width="0.88671875" style="3" customWidth="1"/>
    <col min="7445" max="7445" width="0.5546875" style="3" customWidth="1"/>
    <col min="7446" max="7683" width="0.88671875" style="3" hidden="1"/>
    <col min="7684" max="7684" width="7.88671875" style="3" customWidth="1"/>
    <col min="7685" max="7685" width="55.5546875" style="3" customWidth="1"/>
    <col min="7686" max="7686" width="13" style="3" customWidth="1"/>
    <col min="7687" max="7687" width="10.6640625" style="3" customWidth="1"/>
    <col min="7688" max="7689" width="11.88671875" style="3" customWidth="1"/>
    <col min="7690" max="7690" width="13.33203125" style="3" customWidth="1"/>
    <col min="7691" max="7691" width="13.109375" style="3" customWidth="1"/>
    <col min="7692" max="7700" width="0.88671875" style="3" customWidth="1"/>
    <col min="7701" max="7701" width="0.5546875" style="3" customWidth="1"/>
    <col min="7702" max="7939" width="0.88671875" style="3" hidden="1"/>
    <col min="7940" max="7940" width="7.88671875" style="3" customWidth="1"/>
    <col min="7941" max="7941" width="55.5546875" style="3" customWidth="1"/>
    <col min="7942" max="7942" width="13" style="3" customWidth="1"/>
    <col min="7943" max="7943" width="10.6640625" style="3" customWidth="1"/>
    <col min="7944" max="7945" width="11.88671875" style="3" customWidth="1"/>
    <col min="7946" max="7946" width="13.33203125" style="3" customWidth="1"/>
    <col min="7947" max="7947" width="13.109375" style="3" customWidth="1"/>
    <col min="7948" max="7956" width="0.88671875" style="3" customWidth="1"/>
    <col min="7957" max="7957" width="0.5546875" style="3" customWidth="1"/>
    <col min="7958" max="8195" width="0.88671875" style="3" hidden="1"/>
    <col min="8196" max="8196" width="7.88671875" style="3" customWidth="1"/>
    <col min="8197" max="8197" width="55.5546875" style="3" customWidth="1"/>
    <col min="8198" max="8198" width="13" style="3" customWidth="1"/>
    <col min="8199" max="8199" width="10.6640625" style="3" customWidth="1"/>
    <col min="8200" max="8201" width="11.88671875" style="3" customWidth="1"/>
    <col min="8202" max="8202" width="13.33203125" style="3" customWidth="1"/>
    <col min="8203" max="8203" width="13.109375" style="3" customWidth="1"/>
    <col min="8204" max="8212" width="0.88671875" style="3" customWidth="1"/>
    <col min="8213" max="8213" width="0.5546875" style="3" customWidth="1"/>
    <col min="8214" max="8451" width="0.88671875" style="3" hidden="1"/>
    <col min="8452" max="8452" width="7.88671875" style="3" customWidth="1"/>
    <col min="8453" max="8453" width="55.5546875" style="3" customWidth="1"/>
    <col min="8454" max="8454" width="13" style="3" customWidth="1"/>
    <col min="8455" max="8455" width="10.6640625" style="3" customWidth="1"/>
    <col min="8456" max="8457" width="11.88671875" style="3" customWidth="1"/>
    <col min="8458" max="8458" width="13.33203125" style="3" customWidth="1"/>
    <col min="8459" max="8459" width="13.109375" style="3" customWidth="1"/>
    <col min="8460" max="8468" width="0.88671875" style="3" customWidth="1"/>
    <col min="8469" max="8469" width="0.5546875" style="3" customWidth="1"/>
    <col min="8470" max="8707" width="0.88671875" style="3" hidden="1"/>
    <col min="8708" max="8708" width="7.88671875" style="3" customWidth="1"/>
    <col min="8709" max="8709" width="55.5546875" style="3" customWidth="1"/>
    <col min="8710" max="8710" width="13" style="3" customWidth="1"/>
    <col min="8711" max="8711" width="10.6640625" style="3" customWidth="1"/>
    <col min="8712" max="8713" width="11.88671875" style="3" customWidth="1"/>
    <col min="8714" max="8714" width="13.33203125" style="3" customWidth="1"/>
    <col min="8715" max="8715" width="13.109375" style="3" customWidth="1"/>
    <col min="8716" max="8724" width="0.88671875" style="3" customWidth="1"/>
    <col min="8725" max="8725" width="0.5546875" style="3" customWidth="1"/>
    <col min="8726" max="8963" width="0.88671875" style="3" hidden="1"/>
    <col min="8964" max="8964" width="7.88671875" style="3" customWidth="1"/>
    <col min="8965" max="8965" width="55.5546875" style="3" customWidth="1"/>
    <col min="8966" max="8966" width="13" style="3" customWidth="1"/>
    <col min="8967" max="8967" width="10.6640625" style="3" customWidth="1"/>
    <col min="8968" max="8969" width="11.88671875" style="3" customWidth="1"/>
    <col min="8970" max="8970" width="13.33203125" style="3" customWidth="1"/>
    <col min="8971" max="8971" width="13.109375" style="3" customWidth="1"/>
    <col min="8972" max="8980" width="0.88671875" style="3" customWidth="1"/>
    <col min="8981" max="8981" width="0.5546875" style="3" customWidth="1"/>
    <col min="8982" max="9219" width="0.88671875" style="3" hidden="1"/>
    <col min="9220" max="9220" width="7.88671875" style="3" customWidth="1"/>
    <col min="9221" max="9221" width="55.5546875" style="3" customWidth="1"/>
    <col min="9222" max="9222" width="13" style="3" customWidth="1"/>
    <col min="9223" max="9223" width="10.6640625" style="3" customWidth="1"/>
    <col min="9224" max="9225" width="11.88671875" style="3" customWidth="1"/>
    <col min="9226" max="9226" width="13.33203125" style="3" customWidth="1"/>
    <col min="9227" max="9227" width="13.109375" style="3" customWidth="1"/>
    <col min="9228" max="9236" width="0.88671875" style="3" customWidth="1"/>
    <col min="9237" max="9237" width="0.5546875" style="3" customWidth="1"/>
    <col min="9238" max="9475" width="0.88671875" style="3" hidden="1"/>
    <col min="9476" max="9476" width="7.88671875" style="3" customWidth="1"/>
    <col min="9477" max="9477" width="55.5546875" style="3" customWidth="1"/>
    <col min="9478" max="9478" width="13" style="3" customWidth="1"/>
    <col min="9479" max="9479" width="10.6640625" style="3" customWidth="1"/>
    <col min="9480" max="9481" width="11.88671875" style="3" customWidth="1"/>
    <col min="9482" max="9482" width="13.33203125" style="3" customWidth="1"/>
    <col min="9483" max="9483" width="13.109375" style="3" customWidth="1"/>
    <col min="9484" max="9492" width="0.88671875" style="3" customWidth="1"/>
    <col min="9493" max="9493" width="0.5546875" style="3" customWidth="1"/>
    <col min="9494" max="9731" width="0.88671875" style="3" hidden="1"/>
    <col min="9732" max="9732" width="7.88671875" style="3" customWidth="1"/>
    <col min="9733" max="9733" width="55.5546875" style="3" customWidth="1"/>
    <col min="9734" max="9734" width="13" style="3" customWidth="1"/>
    <col min="9735" max="9735" width="10.6640625" style="3" customWidth="1"/>
    <col min="9736" max="9737" width="11.88671875" style="3" customWidth="1"/>
    <col min="9738" max="9738" width="13.33203125" style="3" customWidth="1"/>
    <col min="9739" max="9739" width="13.109375" style="3" customWidth="1"/>
    <col min="9740" max="9748" width="0.88671875" style="3" customWidth="1"/>
    <col min="9749" max="9749" width="0.5546875" style="3" customWidth="1"/>
    <col min="9750" max="9987" width="0.88671875" style="3" hidden="1"/>
    <col min="9988" max="9988" width="7.88671875" style="3" customWidth="1"/>
    <col min="9989" max="9989" width="55.5546875" style="3" customWidth="1"/>
    <col min="9990" max="9990" width="13" style="3" customWidth="1"/>
    <col min="9991" max="9991" width="10.6640625" style="3" customWidth="1"/>
    <col min="9992" max="9993" width="11.88671875" style="3" customWidth="1"/>
    <col min="9994" max="9994" width="13.33203125" style="3" customWidth="1"/>
    <col min="9995" max="9995" width="13.109375" style="3" customWidth="1"/>
    <col min="9996" max="10004" width="0.88671875" style="3" customWidth="1"/>
    <col min="10005" max="10005" width="0.5546875" style="3" customWidth="1"/>
    <col min="10006" max="10243" width="0.88671875" style="3" hidden="1"/>
    <col min="10244" max="10244" width="7.88671875" style="3" customWidth="1"/>
    <col min="10245" max="10245" width="55.5546875" style="3" customWidth="1"/>
    <col min="10246" max="10246" width="13" style="3" customWidth="1"/>
    <col min="10247" max="10247" width="10.6640625" style="3" customWidth="1"/>
    <col min="10248" max="10249" width="11.88671875" style="3" customWidth="1"/>
    <col min="10250" max="10250" width="13.33203125" style="3" customWidth="1"/>
    <col min="10251" max="10251" width="13.109375" style="3" customWidth="1"/>
    <col min="10252" max="10260" width="0.88671875" style="3" customWidth="1"/>
    <col min="10261" max="10261" width="0.5546875" style="3" customWidth="1"/>
    <col min="10262" max="10499" width="0.88671875" style="3" hidden="1"/>
    <col min="10500" max="10500" width="7.88671875" style="3" customWidth="1"/>
    <col min="10501" max="10501" width="55.5546875" style="3" customWidth="1"/>
    <col min="10502" max="10502" width="13" style="3" customWidth="1"/>
    <col min="10503" max="10503" width="10.6640625" style="3" customWidth="1"/>
    <col min="10504" max="10505" width="11.88671875" style="3" customWidth="1"/>
    <col min="10506" max="10506" width="13.33203125" style="3" customWidth="1"/>
    <col min="10507" max="10507" width="13.109375" style="3" customWidth="1"/>
    <col min="10508" max="10516" width="0.88671875" style="3" customWidth="1"/>
    <col min="10517" max="10517" width="0.5546875" style="3" customWidth="1"/>
    <col min="10518" max="10755" width="0.88671875" style="3" hidden="1"/>
    <col min="10756" max="10756" width="7.88671875" style="3" customWidth="1"/>
    <col min="10757" max="10757" width="55.5546875" style="3" customWidth="1"/>
    <col min="10758" max="10758" width="13" style="3" customWidth="1"/>
    <col min="10759" max="10759" width="10.6640625" style="3" customWidth="1"/>
    <col min="10760" max="10761" width="11.88671875" style="3" customWidth="1"/>
    <col min="10762" max="10762" width="13.33203125" style="3" customWidth="1"/>
    <col min="10763" max="10763" width="13.109375" style="3" customWidth="1"/>
    <col min="10764" max="10772" width="0.88671875" style="3" customWidth="1"/>
    <col min="10773" max="10773" width="0.5546875" style="3" customWidth="1"/>
    <col min="10774" max="11011" width="0.88671875" style="3" hidden="1"/>
    <col min="11012" max="11012" width="7.88671875" style="3" customWidth="1"/>
    <col min="11013" max="11013" width="55.5546875" style="3" customWidth="1"/>
    <col min="11014" max="11014" width="13" style="3" customWidth="1"/>
    <col min="11015" max="11015" width="10.6640625" style="3" customWidth="1"/>
    <col min="11016" max="11017" width="11.88671875" style="3" customWidth="1"/>
    <col min="11018" max="11018" width="13.33203125" style="3" customWidth="1"/>
    <col min="11019" max="11019" width="13.109375" style="3" customWidth="1"/>
    <col min="11020" max="11028" width="0.88671875" style="3" customWidth="1"/>
    <col min="11029" max="11029" width="0.5546875" style="3" customWidth="1"/>
    <col min="11030" max="11267" width="0.88671875" style="3" hidden="1"/>
    <col min="11268" max="11268" width="7.88671875" style="3" customWidth="1"/>
    <col min="11269" max="11269" width="55.5546875" style="3" customWidth="1"/>
    <col min="11270" max="11270" width="13" style="3" customWidth="1"/>
    <col min="11271" max="11271" width="10.6640625" style="3" customWidth="1"/>
    <col min="11272" max="11273" width="11.88671875" style="3" customWidth="1"/>
    <col min="11274" max="11274" width="13.33203125" style="3" customWidth="1"/>
    <col min="11275" max="11275" width="13.109375" style="3" customWidth="1"/>
    <col min="11276" max="11284" width="0.88671875" style="3" customWidth="1"/>
    <col min="11285" max="11285" width="0.5546875" style="3" customWidth="1"/>
    <col min="11286" max="11523" width="0.88671875" style="3" hidden="1"/>
    <col min="11524" max="11524" width="7.88671875" style="3" customWidth="1"/>
    <col min="11525" max="11525" width="55.5546875" style="3" customWidth="1"/>
    <col min="11526" max="11526" width="13" style="3" customWidth="1"/>
    <col min="11527" max="11527" width="10.6640625" style="3" customWidth="1"/>
    <col min="11528" max="11529" width="11.88671875" style="3" customWidth="1"/>
    <col min="11530" max="11530" width="13.33203125" style="3" customWidth="1"/>
    <col min="11531" max="11531" width="13.109375" style="3" customWidth="1"/>
    <col min="11532" max="11540" width="0.88671875" style="3" customWidth="1"/>
    <col min="11541" max="11541" width="0.5546875" style="3" customWidth="1"/>
    <col min="11542" max="11779" width="0.88671875" style="3" hidden="1"/>
    <col min="11780" max="11780" width="7.88671875" style="3" customWidth="1"/>
    <col min="11781" max="11781" width="55.5546875" style="3" customWidth="1"/>
    <col min="11782" max="11782" width="13" style="3" customWidth="1"/>
    <col min="11783" max="11783" width="10.6640625" style="3" customWidth="1"/>
    <col min="11784" max="11785" width="11.88671875" style="3" customWidth="1"/>
    <col min="11786" max="11786" width="13.33203125" style="3" customWidth="1"/>
    <col min="11787" max="11787" width="13.109375" style="3" customWidth="1"/>
    <col min="11788" max="11796" width="0.88671875" style="3" customWidth="1"/>
    <col min="11797" max="11797" width="0.5546875" style="3" customWidth="1"/>
    <col min="11798" max="12035" width="0.88671875" style="3" hidden="1"/>
    <col min="12036" max="12036" width="7.88671875" style="3" customWidth="1"/>
    <col min="12037" max="12037" width="55.5546875" style="3" customWidth="1"/>
    <col min="12038" max="12038" width="13" style="3" customWidth="1"/>
    <col min="12039" max="12039" width="10.6640625" style="3" customWidth="1"/>
    <col min="12040" max="12041" width="11.88671875" style="3" customWidth="1"/>
    <col min="12042" max="12042" width="13.33203125" style="3" customWidth="1"/>
    <col min="12043" max="12043" width="13.109375" style="3" customWidth="1"/>
    <col min="12044" max="12052" width="0.88671875" style="3" customWidth="1"/>
    <col min="12053" max="12053" width="0.5546875" style="3" customWidth="1"/>
    <col min="12054" max="12291" width="0.88671875" style="3" hidden="1"/>
    <col min="12292" max="12292" width="7.88671875" style="3" customWidth="1"/>
    <col min="12293" max="12293" width="55.5546875" style="3" customWidth="1"/>
    <col min="12294" max="12294" width="13" style="3" customWidth="1"/>
    <col min="12295" max="12295" width="10.6640625" style="3" customWidth="1"/>
    <col min="12296" max="12297" width="11.88671875" style="3" customWidth="1"/>
    <col min="12298" max="12298" width="13.33203125" style="3" customWidth="1"/>
    <col min="12299" max="12299" width="13.109375" style="3" customWidth="1"/>
    <col min="12300" max="12308" width="0.88671875" style="3" customWidth="1"/>
    <col min="12309" max="12309" width="0.5546875" style="3" customWidth="1"/>
    <col min="12310" max="12547" width="0.88671875" style="3" hidden="1"/>
    <col min="12548" max="12548" width="7.88671875" style="3" customWidth="1"/>
    <col min="12549" max="12549" width="55.5546875" style="3" customWidth="1"/>
    <col min="12550" max="12550" width="13" style="3" customWidth="1"/>
    <col min="12551" max="12551" width="10.6640625" style="3" customWidth="1"/>
    <col min="12552" max="12553" width="11.88671875" style="3" customWidth="1"/>
    <col min="12554" max="12554" width="13.33203125" style="3" customWidth="1"/>
    <col min="12555" max="12555" width="13.109375" style="3" customWidth="1"/>
    <col min="12556" max="12564" width="0.88671875" style="3" customWidth="1"/>
    <col min="12565" max="12565" width="0.5546875" style="3" customWidth="1"/>
    <col min="12566" max="12803" width="0.88671875" style="3" hidden="1"/>
    <col min="12804" max="12804" width="7.88671875" style="3" customWidth="1"/>
    <col min="12805" max="12805" width="55.5546875" style="3" customWidth="1"/>
    <col min="12806" max="12806" width="13" style="3" customWidth="1"/>
    <col min="12807" max="12807" width="10.6640625" style="3" customWidth="1"/>
    <col min="12808" max="12809" width="11.88671875" style="3" customWidth="1"/>
    <col min="12810" max="12810" width="13.33203125" style="3" customWidth="1"/>
    <col min="12811" max="12811" width="13.109375" style="3" customWidth="1"/>
    <col min="12812" max="12820" width="0.88671875" style="3" customWidth="1"/>
    <col min="12821" max="12821" width="0.5546875" style="3" customWidth="1"/>
    <col min="12822" max="13059" width="0.88671875" style="3" hidden="1"/>
    <col min="13060" max="13060" width="7.88671875" style="3" customWidth="1"/>
    <col min="13061" max="13061" width="55.5546875" style="3" customWidth="1"/>
    <col min="13062" max="13062" width="13" style="3" customWidth="1"/>
    <col min="13063" max="13063" width="10.6640625" style="3" customWidth="1"/>
    <col min="13064" max="13065" width="11.88671875" style="3" customWidth="1"/>
    <col min="13066" max="13066" width="13.33203125" style="3" customWidth="1"/>
    <col min="13067" max="13067" width="13.109375" style="3" customWidth="1"/>
    <col min="13068" max="13076" width="0.88671875" style="3" customWidth="1"/>
    <col min="13077" max="13077" width="0.5546875" style="3" customWidth="1"/>
    <col min="13078" max="13315" width="0.88671875" style="3" hidden="1"/>
    <col min="13316" max="13316" width="7.88671875" style="3" customWidth="1"/>
    <col min="13317" max="13317" width="55.5546875" style="3" customWidth="1"/>
    <col min="13318" max="13318" width="13" style="3" customWidth="1"/>
    <col min="13319" max="13319" width="10.6640625" style="3" customWidth="1"/>
    <col min="13320" max="13321" width="11.88671875" style="3" customWidth="1"/>
    <col min="13322" max="13322" width="13.33203125" style="3" customWidth="1"/>
    <col min="13323" max="13323" width="13.109375" style="3" customWidth="1"/>
    <col min="13324" max="13332" width="0.88671875" style="3" customWidth="1"/>
    <col min="13333" max="13333" width="0.5546875" style="3" customWidth="1"/>
    <col min="13334" max="13571" width="0.88671875" style="3" hidden="1"/>
    <col min="13572" max="13572" width="7.88671875" style="3" customWidth="1"/>
    <col min="13573" max="13573" width="55.5546875" style="3" customWidth="1"/>
    <col min="13574" max="13574" width="13" style="3" customWidth="1"/>
    <col min="13575" max="13575" width="10.6640625" style="3" customWidth="1"/>
    <col min="13576" max="13577" width="11.88671875" style="3" customWidth="1"/>
    <col min="13578" max="13578" width="13.33203125" style="3" customWidth="1"/>
    <col min="13579" max="13579" width="13.109375" style="3" customWidth="1"/>
    <col min="13580" max="13588" width="0.88671875" style="3" customWidth="1"/>
    <col min="13589" max="13589" width="0.5546875" style="3" customWidth="1"/>
    <col min="13590" max="13827" width="0.88671875" style="3" hidden="1"/>
    <col min="13828" max="13828" width="7.88671875" style="3" customWidth="1"/>
    <col min="13829" max="13829" width="55.5546875" style="3" customWidth="1"/>
    <col min="13830" max="13830" width="13" style="3" customWidth="1"/>
    <col min="13831" max="13831" width="10.6640625" style="3" customWidth="1"/>
    <col min="13832" max="13833" width="11.88671875" style="3" customWidth="1"/>
    <col min="13834" max="13834" width="13.33203125" style="3" customWidth="1"/>
    <col min="13835" max="13835" width="13.109375" style="3" customWidth="1"/>
    <col min="13836" max="13844" width="0.88671875" style="3" customWidth="1"/>
    <col min="13845" max="13845" width="0.5546875" style="3" customWidth="1"/>
    <col min="13846" max="14083" width="0.88671875" style="3" hidden="1"/>
    <col min="14084" max="14084" width="7.88671875" style="3" customWidth="1"/>
    <col min="14085" max="14085" width="55.5546875" style="3" customWidth="1"/>
    <col min="14086" max="14086" width="13" style="3" customWidth="1"/>
    <col min="14087" max="14087" width="10.6640625" style="3" customWidth="1"/>
    <col min="14088" max="14089" width="11.88671875" style="3" customWidth="1"/>
    <col min="14090" max="14090" width="13.33203125" style="3" customWidth="1"/>
    <col min="14091" max="14091" width="13.109375" style="3" customWidth="1"/>
    <col min="14092" max="14100" width="0.88671875" style="3" customWidth="1"/>
    <col min="14101" max="14101" width="0.5546875" style="3" customWidth="1"/>
    <col min="14102" max="14339" width="0.88671875" style="3" hidden="1"/>
    <col min="14340" max="14340" width="7.88671875" style="3" customWidth="1"/>
    <col min="14341" max="14341" width="55.5546875" style="3" customWidth="1"/>
    <col min="14342" max="14342" width="13" style="3" customWidth="1"/>
    <col min="14343" max="14343" width="10.6640625" style="3" customWidth="1"/>
    <col min="14344" max="14345" width="11.88671875" style="3" customWidth="1"/>
    <col min="14346" max="14346" width="13.33203125" style="3" customWidth="1"/>
    <col min="14347" max="14347" width="13.109375" style="3" customWidth="1"/>
    <col min="14348" max="14356" width="0.88671875" style="3" customWidth="1"/>
    <col min="14357" max="14357" width="0.5546875" style="3" customWidth="1"/>
    <col min="14358" max="14595" width="0.88671875" style="3" hidden="1"/>
    <col min="14596" max="14596" width="7.88671875" style="3" customWidth="1"/>
    <col min="14597" max="14597" width="55.5546875" style="3" customWidth="1"/>
    <col min="14598" max="14598" width="13" style="3" customWidth="1"/>
    <col min="14599" max="14599" width="10.6640625" style="3" customWidth="1"/>
    <col min="14600" max="14601" width="11.88671875" style="3" customWidth="1"/>
    <col min="14602" max="14602" width="13.33203125" style="3" customWidth="1"/>
    <col min="14603" max="14603" width="13.109375" style="3" customWidth="1"/>
    <col min="14604" max="14612" width="0.88671875" style="3" customWidth="1"/>
    <col min="14613" max="14613" width="0.5546875" style="3" customWidth="1"/>
    <col min="14614" max="14851" width="0.88671875" style="3" hidden="1"/>
    <col min="14852" max="14852" width="7.88671875" style="3" customWidth="1"/>
    <col min="14853" max="14853" width="55.5546875" style="3" customWidth="1"/>
    <col min="14854" max="14854" width="13" style="3" customWidth="1"/>
    <col min="14855" max="14855" width="10.6640625" style="3" customWidth="1"/>
    <col min="14856" max="14857" width="11.88671875" style="3" customWidth="1"/>
    <col min="14858" max="14858" width="13.33203125" style="3" customWidth="1"/>
    <col min="14859" max="14859" width="13.109375" style="3" customWidth="1"/>
    <col min="14860" max="14868" width="0.88671875" style="3" customWidth="1"/>
    <col min="14869" max="14869" width="0.5546875" style="3" customWidth="1"/>
    <col min="14870" max="15107" width="0.88671875" style="3" hidden="1"/>
    <col min="15108" max="15108" width="7.88671875" style="3" customWidth="1"/>
    <col min="15109" max="15109" width="55.5546875" style="3" customWidth="1"/>
    <col min="15110" max="15110" width="13" style="3" customWidth="1"/>
    <col min="15111" max="15111" width="10.6640625" style="3" customWidth="1"/>
    <col min="15112" max="15113" width="11.88671875" style="3" customWidth="1"/>
    <col min="15114" max="15114" width="13.33203125" style="3" customWidth="1"/>
    <col min="15115" max="15115" width="13.109375" style="3" customWidth="1"/>
    <col min="15116" max="15124" width="0.88671875" style="3" customWidth="1"/>
    <col min="15125" max="15125" width="0.5546875" style="3" customWidth="1"/>
    <col min="15126" max="15363" width="0.88671875" style="3" hidden="1"/>
    <col min="15364" max="15364" width="7.88671875" style="3" customWidth="1"/>
    <col min="15365" max="15365" width="55.5546875" style="3" customWidth="1"/>
    <col min="15366" max="15366" width="13" style="3" customWidth="1"/>
    <col min="15367" max="15367" width="10.6640625" style="3" customWidth="1"/>
    <col min="15368" max="15369" width="11.88671875" style="3" customWidth="1"/>
    <col min="15370" max="15370" width="13.33203125" style="3" customWidth="1"/>
    <col min="15371" max="15371" width="13.109375" style="3" customWidth="1"/>
    <col min="15372" max="15380" width="0.88671875" style="3" customWidth="1"/>
    <col min="15381" max="15381" width="0.5546875" style="3" customWidth="1"/>
    <col min="15382" max="15619" width="0.88671875" style="3" hidden="1"/>
    <col min="15620" max="15620" width="7.88671875" style="3" customWidth="1"/>
    <col min="15621" max="15621" width="55.5546875" style="3" customWidth="1"/>
    <col min="15622" max="15622" width="13" style="3" customWidth="1"/>
    <col min="15623" max="15623" width="10.6640625" style="3" customWidth="1"/>
    <col min="15624" max="15625" width="11.88671875" style="3" customWidth="1"/>
    <col min="15626" max="15626" width="13.33203125" style="3" customWidth="1"/>
    <col min="15627" max="15627" width="13.109375" style="3" customWidth="1"/>
    <col min="15628" max="15636" width="0.88671875" style="3" customWidth="1"/>
    <col min="15637" max="15637" width="0.5546875" style="3" customWidth="1"/>
    <col min="15638" max="15875" width="0.88671875" style="3" hidden="1"/>
    <col min="15876" max="15876" width="7.88671875" style="3" customWidth="1"/>
    <col min="15877" max="15877" width="55.5546875" style="3" customWidth="1"/>
    <col min="15878" max="15878" width="13" style="3" customWidth="1"/>
    <col min="15879" max="15879" width="10.6640625" style="3" customWidth="1"/>
    <col min="15880" max="15881" width="11.88671875" style="3" customWidth="1"/>
    <col min="15882" max="15882" width="13.33203125" style="3" customWidth="1"/>
    <col min="15883" max="15883" width="13.109375" style="3" customWidth="1"/>
    <col min="15884" max="15892" width="0.88671875" style="3" customWidth="1"/>
    <col min="15893" max="15893" width="0.5546875" style="3" customWidth="1"/>
    <col min="15894" max="16131" width="0.88671875" style="3" hidden="1"/>
    <col min="16132" max="16132" width="7.88671875" style="3" customWidth="1"/>
    <col min="16133" max="16133" width="55.5546875" style="3" customWidth="1"/>
    <col min="16134" max="16134" width="13" style="3" customWidth="1"/>
    <col min="16135" max="16135" width="10.6640625" style="3" customWidth="1"/>
    <col min="16136" max="16137" width="11.88671875" style="3" customWidth="1"/>
    <col min="16138" max="16138" width="13.33203125" style="3" customWidth="1"/>
    <col min="16139" max="16139" width="13.109375" style="3" customWidth="1"/>
    <col min="16140" max="16148" width="0.88671875" style="3" customWidth="1"/>
    <col min="16149" max="16149" width="0.5546875" style="3" customWidth="1"/>
    <col min="16150" max="16384" width="0.88671875" style="3" hidden="1"/>
  </cols>
  <sheetData>
    <row r="1" spans="1:11" ht="12" customHeight="1">
      <c r="J1" s="2"/>
      <c r="K1" s="2" t="s">
        <v>805</v>
      </c>
    </row>
    <row r="2" spans="1:11" ht="12" customHeight="1">
      <c r="J2" s="2"/>
      <c r="K2" s="2" t="s">
        <v>806</v>
      </c>
    </row>
    <row r="3" spans="1:11" ht="12" customHeight="1">
      <c r="J3" s="2"/>
      <c r="K3" s="2" t="s">
        <v>1</v>
      </c>
    </row>
    <row r="4" spans="1:11" ht="12" customHeight="1">
      <c r="J4" s="2"/>
      <c r="K4" s="2" t="s">
        <v>2</v>
      </c>
    </row>
    <row r="5" spans="1:11" ht="15" customHeight="1">
      <c r="J5" s="2"/>
      <c r="K5" s="2" t="s">
        <v>3</v>
      </c>
    </row>
    <row r="6" spans="1:11" ht="15" customHeight="1">
      <c r="A6" s="335" t="s">
        <v>807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</row>
    <row r="7" spans="1:11" ht="15" customHeight="1"/>
    <row r="8" spans="1:11" ht="16.5" customHeight="1">
      <c r="A8" s="342" t="s">
        <v>234</v>
      </c>
      <c r="B8" s="343" t="s">
        <v>6</v>
      </c>
      <c r="C8" s="342" t="s">
        <v>137</v>
      </c>
      <c r="D8" s="342">
        <v>2014</v>
      </c>
      <c r="E8" s="343"/>
      <c r="F8" s="342">
        <v>2015</v>
      </c>
      <c r="G8" s="343"/>
      <c r="H8" s="342">
        <v>2016</v>
      </c>
      <c r="I8" s="342"/>
      <c r="J8" s="232">
        <v>2017</v>
      </c>
      <c r="K8" s="232">
        <v>2018</v>
      </c>
    </row>
    <row r="9" spans="1:11" ht="27.6">
      <c r="A9" s="343"/>
      <c r="B9" s="343"/>
      <c r="C9" s="342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  <c r="J9" s="232" t="s">
        <v>546</v>
      </c>
      <c r="K9" s="232" t="s">
        <v>546</v>
      </c>
    </row>
    <row r="10" spans="1:11" ht="15" customHeight="1">
      <c r="A10" s="233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  <c r="J10" s="233">
        <v>10</v>
      </c>
      <c r="K10" s="233">
        <v>11</v>
      </c>
    </row>
    <row r="11" spans="1:11" s="10" customFormat="1" ht="15" customHeight="1">
      <c r="A11" s="52">
        <v>1</v>
      </c>
      <c r="B11" s="4" t="s">
        <v>808</v>
      </c>
      <c r="C11" s="52" t="s">
        <v>139</v>
      </c>
      <c r="D11" s="300">
        <f>D12+D26+D27+D28+D29</f>
        <v>1110.2060000000001</v>
      </c>
      <c r="E11" s="300">
        <f t="shared" ref="E11:K11" si="0">E12+E26+E27+E28+E29</f>
        <v>1783.2758000000001</v>
      </c>
      <c r="F11" s="300">
        <f t="shared" si="0"/>
        <v>886.01997255680544</v>
      </c>
      <c r="G11" s="300">
        <f t="shared" si="0"/>
        <v>816.64828</v>
      </c>
      <c r="H11" s="300">
        <f t="shared" si="0"/>
        <v>816.64828</v>
      </c>
      <c r="I11" s="300">
        <f t="shared" si="0"/>
        <v>0</v>
      </c>
      <c r="J11" s="300">
        <f t="shared" si="0"/>
        <v>0</v>
      </c>
      <c r="K11" s="300">
        <f t="shared" si="0"/>
        <v>0</v>
      </c>
    </row>
    <row r="12" spans="1:11" ht="15" customHeight="1">
      <c r="A12" s="233" t="s">
        <v>12</v>
      </c>
      <c r="B12" s="5" t="s">
        <v>809</v>
      </c>
      <c r="C12" s="233" t="s">
        <v>139</v>
      </c>
      <c r="D12" s="301">
        <f>D13+D14+D15+D17+D18+D19</f>
        <v>483.00600000000003</v>
      </c>
      <c r="E12" s="301">
        <f t="shared" ref="E12:K12" si="1">E13+E14+E15+E17+E18+E19</f>
        <v>361.05879999999996</v>
      </c>
      <c r="F12" s="301">
        <f t="shared" si="1"/>
        <v>371.96367600000002</v>
      </c>
      <c r="G12" s="301">
        <f t="shared" si="1"/>
        <v>341.96627999999998</v>
      </c>
      <c r="H12" s="301">
        <f t="shared" si="1"/>
        <v>341.96627999999998</v>
      </c>
      <c r="I12" s="301">
        <f t="shared" si="1"/>
        <v>0</v>
      </c>
      <c r="J12" s="301">
        <f t="shared" si="1"/>
        <v>0</v>
      </c>
      <c r="K12" s="301">
        <f t="shared" si="1"/>
        <v>0</v>
      </c>
    </row>
    <row r="13" spans="1:11" ht="30" customHeight="1">
      <c r="A13" s="233" t="s">
        <v>15</v>
      </c>
      <c r="B13" s="7" t="s">
        <v>810</v>
      </c>
      <c r="C13" s="233" t="s">
        <v>139</v>
      </c>
      <c r="D13" s="301">
        <f>'2.Смета расходов'!D15</f>
        <v>0</v>
      </c>
      <c r="E13" s="301">
        <f>'2.Смета расходов'!E15</f>
        <v>0.4</v>
      </c>
      <c r="F13" s="301">
        <f>'2.Смета расходов'!F15</f>
        <v>1</v>
      </c>
      <c r="G13" s="301">
        <f>'2.Смета расходов'!G15</f>
        <v>1</v>
      </c>
      <c r="H13" s="301">
        <f>'2.Смета расходов'!H15</f>
        <v>1</v>
      </c>
      <c r="I13" s="301">
        <f>'2.Смета расходов'!I15</f>
        <v>0</v>
      </c>
      <c r="J13" s="301">
        <f>'2.Смета расходов'!J15</f>
        <v>0</v>
      </c>
      <c r="K13" s="301">
        <f>'2.Смета расходов'!K15</f>
        <v>0</v>
      </c>
    </row>
    <row r="14" spans="1:11" ht="44.25" customHeight="1">
      <c r="A14" s="233" t="s">
        <v>17</v>
      </c>
      <c r="B14" s="7" t="s">
        <v>811</v>
      </c>
      <c r="C14" s="233" t="s">
        <v>139</v>
      </c>
      <c r="D14" s="301"/>
      <c r="E14" s="301"/>
      <c r="F14" s="301"/>
      <c r="G14" s="301"/>
      <c r="H14" s="301"/>
      <c r="I14" s="301"/>
      <c r="J14" s="301"/>
      <c r="K14" s="301"/>
    </row>
    <row r="15" spans="1:11" ht="45.75" customHeight="1">
      <c r="A15" s="233" t="s">
        <v>19</v>
      </c>
      <c r="B15" s="7" t="s">
        <v>812</v>
      </c>
      <c r="C15" s="233" t="s">
        <v>139</v>
      </c>
      <c r="D15" s="301">
        <f>'2.Смета расходов'!D26</f>
        <v>348.93599999999998</v>
      </c>
      <c r="E15" s="301">
        <f>'2.Смета расходов'!E26</f>
        <v>331.22879999999998</v>
      </c>
      <c r="F15" s="301">
        <f>'2.Смета расходов'!F26</f>
        <v>289.22367600000001</v>
      </c>
      <c r="G15" s="301">
        <f>'2.Смета расходов'!G26</f>
        <v>289.22627999999997</v>
      </c>
      <c r="H15" s="301">
        <f>'2.Смета расходов'!H26</f>
        <v>289.22627999999997</v>
      </c>
      <c r="I15" s="301">
        <f>'2.Смета расходов'!I26</f>
        <v>0</v>
      </c>
      <c r="J15" s="301">
        <f>'2.Смета расходов'!J26</f>
        <v>0</v>
      </c>
      <c r="K15" s="301">
        <f>'2.Смета расходов'!K26</f>
        <v>0</v>
      </c>
    </row>
    <row r="16" spans="1:11">
      <c r="A16" s="233" t="s">
        <v>813</v>
      </c>
      <c r="B16" s="21" t="s">
        <v>814</v>
      </c>
      <c r="C16" s="233"/>
      <c r="D16" s="301"/>
      <c r="E16" s="86"/>
      <c r="F16" s="86"/>
      <c r="G16" s="86"/>
      <c r="H16" s="86"/>
      <c r="I16" s="86"/>
      <c r="J16" s="86"/>
      <c r="K16" s="86"/>
    </row>
    <row r="17" spans="1:11">
      <c r="A17" s="233" t="s">
        <v>267</v>
      </c>
      <c r="B17" s="7" t="s">
        <v>815</v>
      </c>
      <c r="C17" s="233" t="s">
        <v>139</v>
      </c>
      <c r="D17" s="301"/>
      <c r="E17" s="301"/>
      <c r="F17" s="301"/>
      <c r="G17" s="301"/>
      <c r="H17" s="301"/>
      <c r="I17" s="301"/>
      <c r="J17" s="301"/>
      <c r="K17" s="301"/>
    </row>
    <row r="18" spans="1:11">
      <c r="A18" s="233" t="s">
        <v>269</v>
      </c>
      <c r="B18" s="7" t="s">
        <v>816</v>
      </c>
      <c r="C18" s="233" t="s">
        <v>139</v>
      </c>
      <c r="D18" s="301">
        <f>'2.Смета расходов'!D30</f>
        <v>80.400000000000006</v>
      </c>
      <c r="E18" s="301">
        <f>'2.Смета расходов'!E30</f>
        <v>29.43</v>
      </c>
      <c r="F18" s="301">
        <f>'2.Смета расходов'!F30</f>
        <v>60</v>
      </c>
      <c r="G18" s="301">
        <f>'2.Смета расходов'!G30</f>
        <v>30</v>
      </c>
      <c r="H18" s="301">
        <f>'2.Смета расходов'!H30</f>
        <v>30</v>
      </c>
      <c r="I18" s="301">
        <f>'2.Смета расходов'!I30</f>
        <v>0</v>
      </c>
      <c r="J18" s="301">
        <f>'2.Смета расходов'!J30</f>
        <v>0</v>
      </c>
      <c r="K18" s="301">
        <f>'2.Смета расходов'!K30</f>
        <v>0</v>
      </c>
    </row>
    <row r="19" spans="1:11">
      <c r="A19" s="233" t="s">
        <v>817</v>
      </c>
      <c r="B19" s="7" t="s">
        <v>818</v>
      </c>
      <c r="C19" s="233" t="s">
        <v>139</v>
      </c>
      <c r="D19" s="90">
        <f>D20+D21+D22+D23+D24+D25</f>
        <v>53.67</v>
      </c>
      <c r="E19" s="90">
        <f t="shared" ref="E19:K19" si="2">E20+E21+E22+E23+E24+E25</f>
        <v>0</v>
      </c>
      <c r="F19" s="90">
        <f t="shared" si="2"/>
        <v>21.74</v>
      </c>
      <c r="G19" s="90">
        <f t="shared" si="2"/>
        <v>21.74</v>
      </c>
      <c r="H19" s="90">
        <f t="shared" si="2"/>
        <v>21.74</v>
      </c>
      <c r="I19" s="90">
        <f t="shared" si="2"/>
        <v>0</v>
      </c>
      <c r="J19" s="90">
        <f t="shared" si="2"/>
        <v>0</v>
      </c>
      <c r="K19" s="90">
        <f t="shared" si="2"/>
        <v>0</v>
      </c>
    </row>
    <row r="20" spans="1:11">
      <c r="A20" s="233" t="s">
        <v>819</v>
      </c>
      <c r="B20" s="21" t="s">
        <v>820</v>
      </c>
      <c r="C20" s="233" t="s">
        <v>139</v>
      </c>
      <c r="D20" s="301"/>
      <c r="E20" s="301"/>
      <c r="F20" s="301"/>
      <c r="G20" s="301"/>
      <c r="H20" s="301"/>
      <c r="I20" s="301"/>
      <c r="J20" s="301"/>
      <c r="K20" s="301"/>
    </row>
    <row r="21" spans="1:11" ht="27.6">
      <c r="A21" s="233" t="s">
        <v>821</v>
      </c>
      <c r="B21" s="21" t="s">
        <v>822</v>
      </c>
      <c r="C21" s="233" t="s">
        <v>139</v>
      </c>
      <c r="D21" s="86"/>
      <c r="E21" s="86"/>
      <c r="F21" s="86"/>
      <c r="G21" s="86"/>
      <c r="H21" s="86"/>
      <c r="I21" s="86"/>
      <c r="J21" s="86"/>
      <c r="K21" s="86"/>
    </row>
    <row r="22" spans="1:11" ht="27.6">
      <c r="A22" s="233" t="s">
        <v>823</v>
      </c>
      <c r="B22" s="21" t="s">
        <v>824</v>
      </c>
      <c r="C22" s="233" t="s">
        <v>139</v>
      </c>
      <c r="D22" s="86"/>
      <c r="E22" s="86"/>
      <c r="F22" s="86"/>
      <c r="G22" s="86"/>
      <c r="H22" s="86"/>
      <c r="I22" s="86"/>
      <c r="J22" s="86"/>
      <c r="K22" s="86"/>
    </row>
    <row r="23" spans="1:11" ht="27.6">
      <c r="A23" s="233" t="s">
        <v>825</v>
      </c>
      <c r="B23" s="21" t="s">
        <v>826</v>
      </c>
      <c r="C23" s="233" t="s">
        <v>139</v>
      </c>
      <c r="D23" s="86"/>
      <c r="E23" s="86"/>
      <c r="F23" s="86"/>
      <c r="G23" s="86"/>
      <c r="H23" s="86"/>
      <c r="I23" s="86"/>
      <c r="J23" s="86"/>
      <c r="K23" s="86"/>
    </row>
    <row r="24" spans="1:11" ht="41.4">
      <c r="A24" s="233" t="s">
        <v>827</v>
      </c>
      <c r="B24" s="21" t="s">
        <v>828</v>
      </c>
      <c r="C24" s="233" t="s">
        <v>139</v>
      </c>
      <c r="D24" s="301">
        <f>'2.Смета расходов'!D34</f>
        <v>53.67</v>
      </c>
      <c r="E24" s="301">
        <f>'2.Смета расходов'!E34</f>
        <v>0</v>
      </c>
      <c r="F24" s="301">
        <f>'2.Смета расходов'!F34</f>
        <v>21.74</v>
      </c>
      <c r="G24" s="301">
        <f>'2.Смета расходов'!G34</f>
        <v>21.74</v>
      </c>
      <c r="H24" s="301">
        <f>'2.Смета расходов'!H34</f>
        <v>21.74</v>
      </c>
      <c r="I24" s="301">
        <f>'2.Смета расходов'!I34</f>
        <v>0</v>
      </c>
      <c r="J24" s="301">
        <f>'2.Смета расходов'!J34</f>
        <v>0</v>
      </c>
      <c r="K24" s="301">
        <f>'2.Смета расходов'!K34</f>
        <v>0</v>
      </c>
    </row>
    <row r="25" spans="1:11">
      <c r="A25" s="233" t="s">
        <v>829</v>
      </c>
      <c r="B25" s="21" t="s">
        <v>830</v>
      </c>
      <c r="C25" s="233" t="s">
        <v>139</v>
      </c>
      <c r="D25" s="301"/>
      <c r="E25" s="301"/>
      <c r="F25" s="301"/>
      <c r="G25" s="301"/>
      <c r="H25" s="301"/>
      <c r="I25" s="301"/>
      <c r="J25" s="301"/>
      <c r="K25" s="301"/>
    </row>
    <row r="26" spans="1:11">
      <c r="A26" s="233" t="s">
        <v>21</v>
      </c>
      <c r="B26" s="5" t="s">
        <v>166</v>
      </c>
      <c r="C26" s="233" t="s">
        <v>139</v>
      </c>
      <c r="D26" s="301">
        <f>'2.Смета расходов'!D36</f>
        <v>520</v>
      </c>
      <c r="E26" s="301">
        <f>'2.Смета расходов'!E36</f>
        <v>1189</v>
      </c>
      <c r="F26" s="301">
        <f>'2.Смета расходов'!F36</f>
        <v>400</v>
      </c>
      <c r="G26" s="301">
        <f>'2.Смета расходов'!G36</f>
        <v>200</v>
      </c>
      <c r="H26" s="301">
        <f>'2.Смета расходов'!H36</f>
        <v>200</v>
      </c>
      <c r="I26" s="301">
        <f>'2.Смета расходов'!I36</f>
        <v>0</v>
      </c>
      <c r="J26" s="301">
        <f>'2.Смета расходов'!J36</f>
        <v>0</v>
      </c>
      <c r="K26" s="301">
        <f>'2.Смета расходов'!K36</f>
        <v>0</v>
      </c>
    </row>
    <row r="27" spans="1:11" s="200" customFormat="1">
      <c r="A27" s="194"/>
      <c r="B27" s="198" t="s">
        <v>516</v>
      </c>
      <c r="C27" s="194" t="s">
        <v>139</v>
      </c>
      <c r="D27" s="302">
        <f>'2.Смета расходов'!D42</f>
        <v>107.2</v>
      </c>
      <c r="E27" s="302">
        <f>'2.Смета расходов'!E42</f>
        <v>0</v>
      </c>
      <c r="F27" s="302">
        <f>'2.Смета расходов'!F42</f>
        <v>0</v>
      </c>
      <c r="G27" s="302">
        <f>'2.Смета расходов'!G42</f>
        <v>0</v>
      </c>
      <c r="H27" s="302">
        <f>'2.Смета расходов'!H42</f>
        <v>0</v>
      </c>
      <c r="I27" s="302">
        <f>'2.Смета расходов'!I42</f>
        <v>0</v>
      </c>
      <c r="J27" s="302">
        <f>'2.Смета расходов'!J42</f>
        <v>0</v>
      </c>
      <c r="K27" s="302">
        <f>'2.Смета расходов'!K42</f>
        <v>0</v>
      </c>
    </row>
    <row r="28" spans="1:11" ht="15" customHeight="1">
      <c r="A28" s="233" t="s">
        <v>23</v>
      </c>
      <c r="B28" s="5" t="s">
        <v>173</v>
      </c>
      <c r="C28" s="233" t="s">
        <v>139</v>
      </c>
      <c r="D28" s="301">
        <f>'2.Смета расходов'!D47</f>
        <v>0</v>
      </c>
      <c r="E28" s="301">
        <f>'2.Смета расходов'!E47</f>
        <v>233.21700000000001</v>
      </c>
      <c r="F28" s="301">
        <f>'2.Смета расходов'!F47</f>
        <v>114.05629655680532</v>
      </c>
      <c r="G28" s="301">
        <f>'2.Смета расходов'!G47</f>
        <v>274.68200000000002</v>
      </c>
      <c r="H28" s="301">
        <f>'2.Смета расходов'!H47</f>
        <v>274.68200000000002</v>
      </c>
      <c r="I28" s="301">
        <f>'2.Смета расходов'!I47</f>
        <v>0</v>
      </c>
      <c r="J28" s="301">
        <f>'2.Смета расходов'!J47</f>
        <v>0</v>
      </c>
      <c r="K28" s="301">
        <f>'2.Смета расходов'!K47</f>
        <v>0</v>
      </c>
    </row>
    <row r="29" spans="1:11">
      <c r="A29" s="233" t="s">
        <v>25</v>
      </c>
      <c r="B29" s="8" t="s">
        <v>831</v>
      </c>
      <c r="C29" s="233" t="s">
        <v>139</v>
      </c>
      <c r="D29" s="301"/>
      <c r="E29" s="301"/>
      <c r="F29" s="301"/>
      <c r="G29" s="301"/>
      <c r="H29" s="301"/>
      <c r="I29" s="301"/>
      <c r="J29" s="301"/>
      <c r="K29" s="301"/>
    </row>
    <row r="30" spans="1:11" ht="30" customHeight="1">
      <c r="A30" s="233" t="s">
        <v>133</v>
      </c>
      <c r="B30" s="7" t="s">
        <v>832</v>
      </c>
      <c r="C30" s="233" t="s">
        <v>139</v>
      </c>
      <c r="D30" s="86"/>
      <c r="E30" s="86"/>
      <c r="F30" s="86"/>
      <c r="G30" s="86"/>
      <c r="H30" s="86"/>
      <c r="I30" s="86"/>
      <c r="J30" s="86"/>
      <c r="K30" s="86"/>
    </row>
  </sheetData>
  <mergeCells count="7">
    <mergeCell ref="A6:K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WWD41"/>
  <sheetViews>
    <sheetView view="pageBreakPreview" workbookViewId="0">
      <selection activeCell="IY26" sqref="IY26"/>
    </sheetView>
  </sheetViews>
  <sheetFormatPr defaultColWidth="0" defaultRowHeight="13.8"/>
  <cols>
    <col min="1" max="1" width="7" style="3" customWidth="1"/>
    <col min="2" max="2" width="54.109375" style="3" customWidth="1"/>
    <col min="3" max="3" width="13.109375" style="3" customWidth="1"/>
    <col min="4" max="7" width="10.5546875" style="3" customWidth="1"/>
    <col min="8" max="8" width="13" style="3" customWidth="1"/>
    <col min="9" max="11" width="14" style="3" customWidth="1"/>
    <col min="12" max="12" width="10.5546875" style="3" hidden="1" customWidth="1"/>
    <col min="13" max="13" width="9.6640625" style="3" hidden="1" customWidth="1"/>
    <col min="14" max="20" width="0.88671875" style="3" customWidth="1"/>
    <col min="21" max="21" width="0.44140625" style="3" customWidth="1"/>
    <col min="22" max="257" width="0.88671875" style="3" hidden="1"/>
    <col min="258" max="258" width="7" style="3" customWidth="1"/>
    <col min="259" max="259" width="54.109375" style="3" customWidth="1"/>
    <col min="260" max="260" width="13.109375" style="3" customWidth="1"/>
    <col min="261" max="261" width="9.88671875" style="3" customWidth="1"/>
    <col min="262" max="262" width="9.6640625" style="3" customWidth="1"/>
    <col min="263" max="263" width="11" style="3" customWidth="1"/>
    <col min="264" max="264" width="10" style="3" customWidth="1"/>
    <col min="265" max="265" width="9.5546875" style="3" customWidth="1"/>
    <col min="266" max="266" width="9.44140625" style="3" customWidth="1"/>
    <col min="267" max="267" width="10.44140625" style="3" customWidth="1"/>
    <col min="268" max="268" width="10.5546875" style="3" customWidth="1"/>
    <col min="269" max="269" width="9.6640625" style="3" customWidth="1"/>
    <col min="270" max="276" width="0.88671875" style="3" customWidth="1"/>
    <col min="277" max="277" width="0.44140625" style="3" customWidth="1"/>
    <col min="278" max="513" width="0.88671875" style="3" hidden="1"/>
    <col min="514" max="514" width="7" style="3" customWidth="1"/>
    <col min="515" max="515" width="54.109375" style="3" customWidth="1"/>
    <col min="516" max="516" width="13.109375" style="3" customWidth="1"/>
    <col min="517" max="517" width="9.88671875" style="3" customWidth="1"/>
    <col min="518" max="518" width="9.6640625" style="3" customWidth="1"/>
    <col min="519" max="519" width="11" style="3" customWidth="1"/>
    <col min="520" max="520" width="10" style="3" customWidth="1"/>
    <col min="521" max="521" width="9.5546875" style="3" customWidth="1"/>
    <col min="522" max="522" width="9.44140625" style="3" customWidth="1"/>
    <col min="523" max="523" width="10.44140625" style="3" customWidth="1"/>
    <col min="524" max="524" width="10.5546875" style="3" customWidth="1"/>
    <col min="525" max="525" width="9.6640625" style="3" customWidth="1"/>
    <col min="526" max="532" width="0.88671875" style="3" customWidth="1"/>
    <col min="533" max="533" width="0.44140625" style="3" customWidth="1"/>
    <col min="534" max="769" width="0.88671875" style="3" hidden="1"/>
    <col min="770" max="770" width="7" style="3" customWidth="1"/>
    <col min="771" max="771" width="54.109375" style="3" customWidth="1"/>
    <col min="772" max="772" width="13.109375" style="3" customWidth="1"/>
    <col min="773" max="773" width="9.88671875" style="3" customWidth="1"/>
    <col min="774" max="774" width="9.6640625" style="3" customWidth="1"/>
    <col min="775" max="775" width="11" style="3" customWidth="1"/>
    <col min="776" max="776" width="10" style="3" customWidth="1"/>
    <col min="777" max="777" width="9.5546875" style="3" customWidth="1"/>
    <col min="778" max="778" width="9.44140625" style="3" customWidth="1"/>
    <col min="779" max="779" width="10.44140625" style="3" customWidth="1"/>
    <col min="780" max="780" width="10.5546875" style="3" customWidth="1"/>
    <col min="781" max="781" width="9.6640625" style="3" customWidth="1"/>
    <col min="782" max="788" width="0.88671875" style="3" customWidth="1"/>
    <col min="789" max="789" width="0.44140625" style="3" customWidth="1"/>
    <col min="790" max="1025" width="0.88671875" style="3" hidden="1"/>
    <col min="1026" max="1026" width="7" style="3" customWidth="1"/>
    <col min="1027" max="1027" width="54.109375" style="3" customWidth="1"/>
    <col min="1028" max="1028" width="13.109375" style="3" customWidth="1"/>
    <col min="1029" max="1029" width="9.88671875" style="3" customWidth="1"/>
    <col min="1030" max="1030" width="9.6640625" style="3" customWidth="1"/>
    <col min="1031" max="1031" width="11" style="3" customWidth="1"/>
    <col min="1032" max="1032" width="10" style="3" customWidth="1"/>
    <col min="1033" max="1033" width="9.5546875" style="3" customWidth="1"/>
    <col min="1034" max="1034" width="9.44140625" style="3" customWidth="1"/>
    <col min="1035" max="1035" width="10.44140625" style="3" customWidth="1"/>
    <col min="1036" max="1036" width="10.5546875" style="3" customWidth="1"/>
    <col min="1037" max="1037" width="9.6640625" style="3" customWidth="1"/>
    <col min="1038" max="1044" width="0.88671875" style="3" customWidth="1"/>
    <col min="1045" max="1045" width="0.44140625" style="3" customWidth="1"/>
    <col min="1046" max="1281" width="0.88671875" style="3" hidden="1"/>
    <col min="1282" max="1282" width="7" style="3" customWidth="1"/>
    <col min="1283" max="1283" width="54.109375" style="3" customWidth="1"/>
    <col min="1284" max="1284" width="13.109375" style="3" customWidth="1"/>
    <col min="1285" max="1285" width="9.88671875" style="3" customWidth="1"/>
    <col min="1286" max="1286" width="9.6640625" style="3" customWidth="1"/>
    <col min="1287" max="1287" width="11" style="3" customWidth="1"/>
    <col min="1288" max="1288" width="10" style="3" customWidth="1"/>
    <col min="1289" max="1289" width="9.5546875" style="3" customWidth="1"/>
    <col min="1290" max="1290" width="9.44140625" style="3" customWidth="1"/>
    <col min="1291" max="1291" width="10.44140625" style="3" customWidth="1"/>
    <col min="1292" max="1292" width="10.5546875" style="3" customWidth="1"/>
    <col min="1293" max="1293" width="9.6640625" style="3" customWidth="1"/>
    <col min="1294" max="1300" width="0.88671875" style="3" customWidth="1"/>
    <col min="1301" max="1301" width="0.44140625" style="3" customWidth="1"/>
    <col min="1302" max="1537" width="0.88671875" style="3" hidden="1"/>
    <col min="1538" max="1538" width="7" style="3" customWidth="1"/>
    <col min="1539" max="1539" width="54.109375" style="3" customWidth="1"/>
    <col min="1540" max="1540" width="13.109375" style="3" customWidth="1"/>
    <col min="1541" max="1541" width="9.88671875" style="3" customWidth="1"/>
    <col min="1542" max="1542" width="9.6640625" style="3" customWidth="1"/>
    <col min="1543" max="1543" width="11" style="3" customWidth="1"/>
    <col min="1544" max="1544" width="10" style="3" customWidth="1"/>
    <col min="1545" max="1545" width="9.5546875" style="3" customWidth="1"/>
    <col min="1546" max="1546" width="9.44140625" style="3" customWidth="1"/>
    <col min="1547" max="1547" width="10.44140625" style="3" customWidth="1"/>
    <col min="1548" max="1548" width="10.5546875" style="3" customWidth="1"/>
    <col min="1549" max="1549" width="9.6640625" style="3" customWidth="1"/>
    <col min="1550" max="1556" width="0.88671875" style="3" customWidth="1"/>
    <col min="1557" max="1557" width="0.44140625" style="3" customWidth="1"/>
    <col min="1558" max="1793" width="0.88671875" style="3" hidden="1"/>
    <col min="1794" max="1794" width="7" style="3" customWidth="1"/>
    <col min="1795" max="1795" width="54.109375" style="3" customWidth="1"/>
    <col min="1796" max="1796" width="13.109375" style="3" customWidth="1"/>
    <col min="1797" max="1797" width="9.88671875" style="3" customWidth="1"/>
    <col min="1798" max="1798" width="9.6640625" style="3" customWidth="1"/>
    <col min="1799" max="1799" width="11" style="3" customWidth="1"/>
    <col min="1800" max="1800" width="10" style="3" customWidth="1"/>
    <col min="1801" max="1801" width="9.5546875" style="3" customWidth="1"/>
    <col min="1802" max="1802" width="9.44140625" style="3" customWidth="1"/>
    <col min="1803" max="1803" width="10.44140625" style="3" customWidth="1"/>
    <col min="1804" max="1804" width="10.5546875" style="3" customWidth="1"/>
    <col min="1805" max="1805" width="9.6640625" style="3" customWidth="1"/>
    <col min="1806" max="1812" width="0.88671875" style="3" customWidth="1"/>
    <col min="1813" max="1813" width="0.44140625" style="3" customWidth="1"/>
    <col min="1814" max="2049" width="0.88671875" style="3" hidden="1"/>
    <col min="2050" max="2050" width="7" style="3" customWidth="1"/>
    <col min="2051" max="2051" width="54.109375" style="3" customWidth="1"/>
    <col min="2052" max="2052" width="13.109375" style="3" customWidth="1"/>
    <col min="2053" max="2053" width="9.88671875" style="3" customWidth="1"/>
    <col min="2054" max="2054" width="9.6640625" style="3" customWidth="1"/>
    <col min="2055" max="2055" width="11" style="3" customWidth="1"/>
    <col min="2056" max="2056" width="10" style="3" customWidth="1"/>
    <col min="2057" max="2057" width="9.5546875" style="3" customWidth="1"/>
    <col min="2058" max="2058" width="9.44140625" style="3" customWidth="1"/>
    <col min="2059" max="2059" width="10.44140625" style="3" customWidth="1"/>
    <col min="2060" max="2060" width="10.5546875" style="3" customWidth="1"/>
    <col min="2061" max="2061" width="9.6640625" style="3" customWidth="1"/>
    <col min="2062" max="2068" width="0.88671875" style="3" customWidth="1"/>
    <col min="2069" max="2069" width="0.44140625" style="3" customWidth="1"/>
    <col min="2070" max="2305" width="0.88671875" style="3" hidden="1"/>
    <col min="2306" max="2306" width="7" style="3" customWidth="1"/>
    <col min="2307" max="2307" width="54.109375" style="3" customWidth="1"/>
    <col min="2308" max="2308" width="13.109375" style="3" customWidth="1"/>
    <col min="2309" max="2309" width="9.88671875" style="3" customWidth="1"/>
    <col min="2310" max="2310" width="9.6640625" style="3" customWidth="1"/>
    <col min="2311" max="2311" width="11" style="3" customWidth="1"/>
    <col min="2312" max="2312" width="10" style="3" customWidth="1"/>
    <col min="2313" max="2313" width="9.5546875" style="3" customWidth="1"/>
    <col min="2314" max="2314" width="9.44140625" style="3" customWidth="1"/>
    <col min="2315" max="2315" width="10.44140625" style="3" customWidth="1"/>
    <col min="2316" max="2316" width="10.5546875" style="3" customWidth="1"/>
    <col min="2317" max="2317" width="9.6640625" style="3" customWidth="1"/>
    <col min="2318" max="2324" width="0.88671875" style="3" customWidth="1"/>
    <col min="2325" max="2325" width="0.44140625" style="3" customWidth="1"/>
    <col min="2326" max="2561" width="0.88671875" style="3" hidden="1"/>
    <col min="2562" max="2562" width="7" style="3" customWidth="1"/>
    <col min="2563" max="2563" width="54.109375" style="3" customWidth="1"/>
    <col min="2564" max="2564" width="13.109375" style="3" customWidth="1"/>
    <col min="2565" max="2565" width="9.88671875" style="3" customWidth="1"/>
    <col min="2566" max="2566" width="9.6640625" style="3" customWidth="1"/>
    <col min="2567" max="2567" width="11" style="3" customWidth="1"/>
    <col min="2568" max="2568" width="10" style="3" customWidth="1"/>
    <col min="2569" max="2569" width="9.5546875" style="3" customWidth="1"/>
    <col min="2570" max="2570" width="9.44140625" style="3" customWidth="1"/>
    <col min="2571" max="2571" width="10.44140625" style="3" customWidth="1"/>
    <col min="2572" max="2572" width="10.5546875" style="3" customWidth="1"/>
    <col min="2573" max="2573" width="9.6640625" style="3" customWidth="1"/>
    <col min="2574" max="2580" width="0.88671875" style="3" customWidth="1"/>
    <col min="2581" max="2581" width="0.44140625" style="3" customWidth="1"/>
    <col min="2582" max="2817" width="0.88671875" style="3" hidden="1"/>
    <col min="2818" max="2818" width="7" style="3" customWidth="1"/>
    <col min="2819" max="2819" width="54.109375" style="3" customWidth="1"/>
    <col min="2820" max="2820" width="13.109375" style="3" customWidth="1"/>
    <col min="2821" max="2821" width="9.88671875" style="3" customWidth="1"/>
    <col min="2822" max="2822" width="9.6640625" style="3" customWidth="1"/>
    <col min="2823" max="2823" width="11" style="3" customWidth="1"/>
    <col min="2824" max="2824" width="10" style="3" customWidth="1"/>
    <col min="2825" max="2825" width="9.5546875" style="3" customWidth="1"/>
    <col min="2826" max="2826" width="9.44140625" style="3" customWidth="1"/>
    <col min="2827" max="2827" width="10.44140625" style="3" customWidth="1"/>
    <col min="2828" max="2828" width="10.5546875" style="3" customWidth="1"/>
    <col min="2829" max="2829" width="9.6640625" style="3" customWidth="1"/>
    <col min="2830" max="2836" width="0.88671875" style="3" customWidth="1"/>
    <col min="2837" max="2837" width="0.44140625" style="3" customWidth="1"/>
    <col min="2838" max="3073" width="0.88671875" style="3" hidden="1"/>
    <col min="3074" max="3074" width="7" style="3" customWidth="1"/>
    <col min="3075" max="3075" width="54.109375" style="3" customWidth="1"/>
    <col min="3076" max="3076" width="13.109375" style="3" customWidth="1"/>
    <col min="3077" max="3077" width="9.88671875" style="3" customWidth="1"/>
    <col min="3078" max="3078" width="9.6640625" style="3" customWidth="1"/>
    <col min="3079" max="3079" width="11" style="3" customWidth="1"/>
    <col min="3080" max="3080" width="10" style="3" customWidth="1"/>
    <col min="3081" max="3081" width="9.5546875" style="3" customWidth="1"/>
    <col min="3082" max="3082" width="9.44140625" style="3" customWidth="1"/>
    <col min="3083" max="3083" width="10.44140625" style="3" customWidth="1"/>
    <col min="3084" max="3084" width="10.5546875" style="3" customWidth="1"/>
    <col min="3085" max="3085" width="9.6640625" style="3" customWidth="1"/>
    <col min="3086" max="3092" width="0.88671875" style="3" customWidth="1"/>
    <col min="3093" max="3093" width="0.44140625" style="3" customWidth="1"/>
    <col min="3094" max="3329" width="0.88671875" style="3" hidden="1"/>
    <col min="3330" max="3330" width="7" style="3" customWidth="1"/>
    <col min="3331" max="3331" width="54.109375" style="3" customWidth="1"/>
    <col min="3332" max="3332" width="13.109375" style="3" customWidth="1"/>
    <col min="3333" max="3333" width="9.88671875" style="3" customWidth="1"/>
    <col min="3334" max="3334" width="9.6640625" style="3" customWidth="1"/>
    <col min="3335" max="3335" width="11" style="3" customWidth="1"/>
    <col min="3336" max="3336" width="10" style="3" customWidth="1"/>
    <col min="3337" max="3337" width="9.5546875" style="3" customWidth="1"/>
    <col min="3338" max="3338" width="9.44140625" style="3" customWidth="1"/>
    <col min="3339" max="3339" width="10.44140625" style="3" customWidth="1"/>
    <col min="3340" max="3340" width="10.5546875" style="3" customWidth="1"/>
    <col min="3341" max="3341" width="9.6640625" style="3" customWidth="1"/>
    <col min="3342" max="3348" width="0.88671875" style="3" customWidth="1"/>
    <col min="3349" max="3349" width="0.44140625" style="3" customWidth="1"/>
    <col min="3350" max="3585" width="0.88671875" style="3" hidden="1"/>
    <col min="3586" max="3586" width="7" style="3" customWidth="1"/>
    <col min="3587" max="3587" width="54.109375" style="3" customWidth="1"/>
    <col min="3588" max="3588" width="13.109375" style="3" customWidth="1"/>
    <col min="3589" max="3589" width="9.88671875" style="3" customWidth="1"/>
    <col min="3590" max="3590" width="9.6640625" style="3" customWidth="1"/>
    <col min="3591" max="3591" width="11" style="3" customWidth="1"/>
    <col min="3592" max="3592" width="10" style="3" customWidth="1"/>
    <col min="3593" max="3593" width="9.5546875" style="3" customWidth="1"/>
    <col min="3594" max="3594" width="9.44140625" style="3" customWidth="1"/>
    <col min="3595" max="3595" width="10.44140625" style="3" customWidth="1"/>
    <col min="3596" max="3596" width="10.5546875" style="3" customWidth="1"/>
    <col min="3597" max="3597" width="9.6640625" style="3" customWidth="1"/>
    <col min="3598" max="3604" width="0.88671875" style="3" customWidth="1"/>
    <col min="3605" max="3605" width="0.44140625" style="3" customWidth="1"/>
    <col min="3606" max="3841" width="0.88671875" style="3" hidden="1"/>
    <col min="3842" max="3842" width="7" style="3" customWidth="1"/>
    <col min="3843" max="3843" width="54.109375" style="3" customWidth="1"/>
    <col min="3844" max="3844" width="13.109375" style="3" customWidth="1"/>
    <col min="3845" max="3845" width="9.88671875" style="3" customWidth="1"/>
    <col min="3846" max="3846" width="9.6640625" style="3" customWidth="1"/>
    <col min="3847" max="3847" width="11" style="3" customWidth="1"/>
    <col min="3848" max="3848" width="10" style="3" customWidth="1"/>
    <col min="3849" max="3849" width="9.5546875" style="3" customWidth="1"/>
    <col min="3850" max="3850" width="9.44140625" style="3" customWidth="1"/>
    <col min="3851" max="3851" width="10.44140625" style="3" customWidth="1"/>
    <col min="3852" max="3852" width="10.5546875" style="3" customWidth="1"/>
    <col min="3853" max="3853" width="9.6640625" style="3" customWidth="1"/>
    <col min="3854" max="3860" width="0.88671875" style="3" customWidth="1"/>
    <col min="3861" max="3861" width="0.44140625" style="3" customWidth="1"/>
    <col min="3862" max="4097" width="0.88671875" style="3" hidden="1"/>
    <col min="4098" max="4098" width="7" style="3" customWidth="1"/>
    <col min="4099" max="4099" width="54.109375" style="3" customWidth="1"/>
    <col min="4100" max="4100" width="13.109375" style="3" customWidth="1"/>
    <col min="4101" max="4101" width="9.88671875" style="3" customWidth="1"/>
    <col min="4102" max="4102" width="9.6640625" style="3" customWidth="1"/>
    <col min="4103" max="4103" width="11" style="3" customWidth="1"/>
    <col min="4104" max="4104" width="10" style="3" customWidth="1"/>
    <col min="4105" max="4105" width="9.5546875" style="3" customWidth="1"/>
    <col min="4106" max="4106" width="9.44140625" style="3" customWidth="1"/>
    <col min="4107" max="4107" width="10.44140625" style="3" customWidth="1"/>
    <col min="4108" max="4108" width="10.5546875" style="3" customWidth="1"/>
    <col min="4109" max="4109" width="9.6640625" style="3" customWidth="1"/>
    <col min="4110" max="4116" width="0.88671875" style="3" customWidth="1"/>
    <col min="4117" max="4117" width="0.44140625" style="3" customWidth="1"/>
    <col min="4118" max="4353" width="0.88671875" style="3" hidden="1"/>
    <col min="4354" max="4354" width="7" style="3" customWidth="1"/>
    <col min="4355" max="4355" width="54.109375" style="3" customWidth="1"/>
    <col min="4356" max="4356" width="13.109375" style="3" customWidth="1"/>
    <col min="4357" max="4357" width="9.88671875" style="3" customWidth="1"/>
    <col min="4358" max="4358" width="9.6640625" style="3" customWidth="1"/>
    <col min="4359" max="4359" width="11" style="3" customWidth="1"/>
    <col min="4360" max="4360" width="10" style="3" customWidth="1"/>
    <col min="4361" max="4361" width="9.5546875" style="3" customWidth="1"/>
    <col min="4362" max="4362" width="9.44140625" style="3" customWidth="1"/>
    <col min="4363" max="4363" width="10.44140625" style="3" customWidth="1"/>
    <col min="4364" max="4364" width="10.5546875" style="3" customWidth="1"/>
    <col min="4365" max="4365" width="9.6640625" style="3" customWidth="1"/>
    <col min="4366" max="4372" width="0.88671875" style="3" customWidth="1"/>
    <col min="4373" max="4373" width="0.44140625" style="3" customWidth="1"/>
    <col min="4374" max="4609" width="0.88671875" style="3" hidden="1"/>
    <col min="4610" max="4610" width="7" style="3" customWidth="1"/>
    <col min="4611" max="4611" width="54.109375" style="3" customWidth="1"/>
    <col min="4612" max="4612" width="13.109375" style="3" customWidth="1"/>
    <col min="4613" max="4613" width="9.88671875" style="3" customWidth="1"/>
    <col min="4614" max="4614" width="9.6640625" style="3" customWidth="1"/>
    <col min="4615" max="4615" width="11" style="3" customWidth="1"/>
    <col min="4616" max="4616" width="10" style="3" customWidth="1"/>
    <col min="4617" max="4617" width="9.5546875" style="3" customWidth="1"/>
    <col min="4618" max="4618" width="9.44140625" style="3" customWidth="1"/>
    <col min="4619" max="4619" width="10.44140625" style="3" customWidth="1"/>
    <col min="4620" max="4620" width="10.5546875" style="3" customWidth="1"/>
    <col min="4621" max="4621" width="9.6640625" style="3" customWidth="1"/>
    <col min="4622" max="4628" width="0.88671875" style="3" customWidth="1"/>
    <col min="4629" max="4629" width="0.44140625" style="3" customWidth="1"/>
    <col min="4630" max="4865" width="0.88671875" style="3" hidden="1"/>
    <col min="4866" max="4866" width="7" style="3" customWidth="1"/>
    <col min="4867" max="4867" width="54.109375" style="3" customWidth="1"/>
    <col min="4868" max="4868" width="13.109375" style="3" customWidth="1"/>
    <col min="4869" max="4869" width="9.88671875" style="3" customWidth="1"/>
    <col min="4870" max="4870" width="9.6640625" style="3" customWidth="1"/>
    <col min="4871" max="4871" width="11" style="3" customWidth="1"/>
    <col min="4872" max="4872" width="10" style="3" customWidth="1"/>
    <col min="4873" max="4873" width="9.5546875" style="3" customWidth="1"/>
    <col min="4874" max="4874" width="9.44140625" style="3" customWidth="1"/>
    <col min="4875" max="4875" width="10.44140625" style="3" customWidth="1"/>
    <col min="4876" max="4876" width="10.5546875" style="3" customWidth="1"/>
    <col min="4877" max="4877" width="9.6640625" style="3" customWidth="1"/>
    <col min="4878" max="4884" width="0.88671875" style="3" customWidth="1"/>
    <col min="4885" max="4885" width="0.44140625" style="3" customWidth="1"/>
    <col min="4886" max="5121" width="0.88671875" style="3" hidden="1"/>
    <col min="5122" max="5122" width="7" style="3" customWidth="1"/>
    <col min="5123" max="5123" width="54.109375" style="3" customWidth="1"/>
    <col min="5124" max="5124" width="13.109375" style="3" customWidth="1"/>
    <col min="5125" max="5125" width="9.88671875" style="3" customWidth="1"/>
    <col min="5126" max="5126" width="9.6640625" style="3" customWidth="1"/>
    <col min="5127" max="5127" width="11" style="3" customWidth="1"/>
    <col min="5128" max="5128" width="10" style="3" customWidth="1"/>
    <col min="5129" max="5129" width="9.5546875" style="3" customWidth="1"/>
    <col min="5130" max="5130" width="9.44140625" style="3" customWidth="1"/>
    <col min="5131" max="5131" width="10.44140625" style="3" customWidth="1"/>
    <col min="5132" max="5132" width="10.5546875" style="3" customWidth="1"/>
    <col min="5133" max="5133" width="9.6640625" style="3" customWidth="1"/>
    <col min="5134" max="5140" width="0.88671875" style="3" customWidth="1"/>
    <col min="5141" max="5141" width="0.44140625" style="3" customWidth="1"/>
    <col min="5142" max="5377" width="0.88671875" style="3" hidden="1"/>
    <col min="5378" max="5378" width="7" style="3" customWidth="1"/>
    <col min="5379" max="5379" width="54.109375" style="3" customWidth="1"/>
    <col min="5380" max="5380" width="13.109375" style="3" customWidth="1"/>
    <col min="5381" max="5381" width="9.88671875" style="3" customWidth="1"/>
    <col min="5382" max="5382" width="9.6640625" style="3" customWidth="1"/>
    <col min="5383" max="5383" width="11" style="3" customWidth="1"/>
    <col min="5384" max="5384" width="10" style="3" customWidth="1"/>
    <col min="5385" max="5385" width="9.5546875" style="3" customWidth="1"/>
    <col min="5386" max="5386" width="9.44140625" style="3" customWidth="1"/>
    <col min="5387" max="5387" width="10.44140625" style="3" customWidth="1"/>
    <col min="5388" max="5388" width="10.5546875" style="3" customWidth="1"/>
    <col min="5389" max="5389" width="9.6640625" style="3" customWidth="1"/>
    <col min="5390" max="5396" width="0.88671875" style="3" customWidth="1"/>
    <col min="5397" max="5397" width="0.44140625" style="3" customWidth="1"/>
    <col min="5398" max="5633" width="0.88671875" style="3" hidden="1"/>
    <col min="5634" max="5634" width="7" style="3" customWidth="1"/>
    <col min="5635" max="5635" width="54.109375" style="3" customWidth="1"/>
    <col min="5636" max="5636" width="13.109375" style="3" customWidth="1"/>
    <col min="5637" max="5637" width="9.88671875" style="3" customWidth="1"/>
    <col min="5638" max="5638" width="9.6640625" style="3" customWidth="1"/>
    <col min="5639" max="5639" width="11" style="3" customWidth="1"/>
    <col min="5640" max="5640" width="10" style="3" customWidth="1"/>
    <col min="5641" max="5641" width="9.5546875" style="3" customWidth="1"/>
    <col min="5642" max="5642" width="9.44140625" style="3" customWidth="1"/>
    <col min="5643" max="5643" width="10.44140625" style="3" customWidth="1"/>
    <col min="5644" max="5644" width="10.5546875" style="3" customWidth="1"/>
    <col min="5645" max="5645" width="9.6640625" style="3" customWidth="1"/>
    <col min="5646" max="5652" width="0.88671875" style="3" customWidth="1"/>
    <col min="5653" max="5653" width="0.44140625" style="3" customWidth="1"/>
    <col min="5654" max="5889" width="0.88671875" style="3" hidden="1"/>
    <col min="5890" max="5890" width="7" style="3" customWidth="1"/>
    <col min="5891" max="5891" width="54.109375" style="3" customWidth="1"/>
    <col min="5892" max="5892" width="13.109375" style="3" customWidth="1"/>
    <col min="5893" max="5893" width="9.88671875" style="3" customWidth="1"/>
    <col min="5894" max="5894" width="9.6640625" style="3" customWidth="1"/>
    <col min="5895" max="5895" width="11" style="3" customWidth="1"/>
    <col min="5896" max="5896" width="10" style="3" customWidth="1"/>
    <col min="5897" max="5897" width="9.5546875" style="3" customWidth="1"/>
    <col min="5898" max="5898" width="9.44140625" style="3" customWidth="1"/>
    <col min="5899" max="5899" width="10.44140625" style="3" customWidth="1"/>
    <col min="5900" max="5900" width="10.5546875" style="3" customWidth="1"/>
    <col min="5901" max="5901" width="9.6640625" style="3" customWidth="1"/>
    <col min="5902" max="5908" width="0.88671875" style="3" customWidth="1"/>
    <col min="5909" max="5909" width="0.44140625" style="3" customWidth="1"/>
    <col min="5910" max="6145" width="0.88671875" style="3" hidden="1"/>
    <col min="6146" max="6146" width="7" style="3" customWidth="1"/>
    <col min="6147" max="6147" width="54.109375" style="3" customWidth="1"/>
    <col min="6148" max="6148" width="13.109375" style="3" customWidth="1"/>
    <col min="6149" max="6149" width="9.88671875" style="3" customWidth="1"/>
    <col min="6150" max="6150" width="9.6640625" style="3" customWidth="1"/>
    <col min="6151" max="6151" width="11" style="3" customWidth="1"/>
    <col min="6152" max="6152" width="10" style="3" customWidth="1"/>
    <col min="6153" max="6153" width="9.5546875" style="3" customWidth="1"/>
    <col min="6154" max="6154" width="9.44140625" style="3" customWidth="1"/>
    <col min="6155" max="6155" width="10.44140625" style="3" customWidth="1"/>
    <col min="6156" max="6156" width="10.5546875" style="3" customWidth="1"/>
    <col min="6157" max="6157" width="9.6640625" style="3" customWidth="1"/>
    <col min="6158" max="6164" width="0.88671875" style="3" customWidth="1"/>
    <col min="6165" max="6165" width="0.44140625" style="3" customWidth="1"/>
    <col min="6166" max="6401" width="0.88671875" style="3" hidden="1"/>
    <col min="6402" max="6402" width="7" style="3" customWidth="1"/>
    <col min="6403" max="6403" width="54.109375" style="3" customWidth="1"/>
    <col min="6404" max="6404" width="13.109375" style="3" customWidth="1"/>
    <col min="6405" max="6405" width="9.88671875" style="3" customWidth="1"/>
    <col min="6406" max="6406" width="9.6640625" style="3" customWidth="1"/>
    <col min="6407" max="6407" width="11" style="3" customWidth="1"/>
    <col min="6408" max="6408" width="10" style="3" customWidth="1"/>
    <col min="6409" max="6409" width="9.5546875" style="3" customWidth="1"/>
    <col min="6410" max="6410" width="9.44140625" style="3" customWidth="1"/>
    <col min="6411" max="6411" width="10.44140625" style="3" customWidth="1"/>
    <col min="6412" max="6412" width="10.5546875" style="3" customWidth="1"/>
    <col min="6413" max="6413" width="9.6640625" style="3" customWidth="1"/>
    <col min="6414" max="6420" width="0.88671875" style="3" customWidth="1"/>
    <col min="6421" max="6421" width="0.44140625" style="3" customWidth="1"/>
    <col min="6422" max="6657" width="0.88671875" style="3" hidden="1"/>
    <col min="6658" max="6658" width="7" style="3" customWidth="1"/>
    <col min="6659" max="6659" width="54.109375" style="3" customWidth="1"/>
    <col min="6660" max="6660" width="13.109375" style="3" customWidth="1"/>
    <col min="6661" max="6661" width="9.88671875" style="3" customWidth="1"/>
    <col min="6662" max="6662" width="9.6640625" style="3" customWidth="1"/>
    <col min="6663" max="6663" width="11" style="3" customWidth="1"/>
    <col min="6664" max="6664" width="10" style="3" customWidth="1"/>
    <col min="6665" max="6665" width="9.5546875" style="3" customWidth="1"/>
    <col min="6666" max="6666" width="9.44140625" style="3" customWidth="1"/>
    <col min="6667" max="6667" width="10.44140625" style="3" customWidth="1"/>
    <col min="6668" max="6668" width="10.5546875" style="3" customWidth="1"/>
    <col min="6669" max="6669" width="9.6640625" style="3" customWidth="1"/>
    <col min="6670" max="6676" width="0.88671875" style="3" customWidth="1"/>
    <col min="6677" max="6677" width="0.44140625" style="3" customWidth="1"/>
    <col min="6678" max="6913" width="0.88671875" style="3" hidden="1"/>
    <col min="6914" max="6914" width="7" style="3" customWidth="1"/>
    <col min="6915" max="6915" width="54.109375" style="3" customWidth="1"/>
    <col min="6916" max="6916" width="13.109375" style="3" customWidth="1"/>
    <col min="6917" max="6917" width="9.88671875" style="3" customWidth="1"/>
    <col min="6918" max="6918" width="9.6640625" style="3" customWidth="1"/>
    <col min="6919" max="6919" width="11" style="3" customWidth="1"/>
    <col min="6920" max="6920" width="10" style="3" customWidth="1"/>
    <col min="6921" max="6921" width="9.5546875" style="3" customWidth="1"/>
    <col min="6922" max="6922" width="9.44140625" style="3" customWidth="1"/>
    <col min="6923" max="6923" width="10.44140625" style="3" customWidth="1"/>
    <col min="6924" max="6924" width="10.5546875" style="3" customWidth="1"/>
    <col min="6925" max="6925" width="9.6640625" style="3" customWidth="1"/>
    <col min="6926" max="6932" width="0.88671875" style="3" customWidth="1"/>
    <col min="6933" max="6933" width="0.44140625" style="3" customWidth="1"/>
    <col min="6934" max="7169" width="0.88671875" style="3" hidden="1"/>
    <col min="7170" max="7170" width="7" style="3" customWidth="1"/>
    <col min="7171" max="7171" width="54.109375" style="3" customWidth="1"/>
    <col min="7172" max="7172" width="13.109375" style="3" customWidth="1"/>
    <col min="7173" max="7173" width="9.88671875" style="3" customWidth="1"/>
    <col min="7174" max="7174" width="9.6640625" style="3" customWidth="1"/>
    <col min="7175" max="7175" width="11" style="3" customWidth="1"/>
    <col min="7176" max="7176" width="10" style="3" customWidth="1"/>
    <col min="7177" max="7177" width="9.5546875" style="3" customWidth="1"/>
    <col min="7178" max="7178" width="9.44140625" style="3" customWidth="1"/>
    <col min="7179" max="7179" width="10.44140625" style="3" customWidth="1"/>
    <col min="7180" max="7180" width="10.5546875" style="3" customWidth="1"/>
    <col min="7181" max="7181" width="9.6640625" style="3" customWidth="1"/>
    <col min="7182" max="7188" width="0.88671875" style="3" customWidth="1"/>
    <col min="7189" max="7189" width="0.44140625" style="3" customWidth="1"/>
    <col min="7190" max="7425" width="0.88671875" style="3" hidden="1"/>
    <col min="7426" max="7426" width="7" style="3" customWidth="1"/>
    <col min="7427" max="7427" width="54.109375" style="3" customWidth="1"/>
    <col min="7428" max="7428" width="13.109375" style="3" customWidth="1"/>
    <col min="7429" max="7429" width="9.88671875" style="3" customWidth="1"/>
    <col min="7430" max="7430" width="9.6640625" style="3" customWidth="1"/>
    <col min="7431" max="7431" width="11" style="3" customWidth="1"/>
    <col min="7432" max="7432" width="10" style="3" customWidth="1"/>
    <col min="7433" max="7433" width="9.5546875" style="3" customWidth="1"/>
    <col min="7434" max="7434" width="9.44140625" style="3" customWidth="1"/>
    <col min="7435" max="7435" width="10.44140625" style="3" customWidth="1"/>
    <col min="7436" max="7436" width="10.5546875" style="3" customWidth="1"/>
    <col min="7437" max="7437" width="9.6640625" style="3" customWidth="1"/>
    <col min="7438" max="7444" width="0.88671875" style="3" customWidth="1"/>
    <col min="7445" max="7445" width="0.44140625" style="3" customWidth="1"/>
    <col min="7446" max="7681" width="0.88671875" style="3" hidden="1"/>
    <col min="7682" max="7682" width="7" style="3" customWidth="1"/>
    <col min="7683" max="7683" width="54.109375" style="3" customWidth="1"/>
    <col min="7684" max="7684" width="13.109375" style="3" customWidth="1"/>
    <col min="7685" max="7685" width="9.88671875" style="3" customWidth="1"/>
    <col min="7686" max="7686" width="9.6640625" style="3" customWidth="1"/>
    <col min="7687" max="7687" width="11" style="3" customWidth="1"/>
    <col min="7688" max="7688" width="10" style="3" customWidth="1"/>
    <col min="7689" max="7689" width="9.5546875" style="3" customWidth="1"/>
    <col min="7690" max="7690" width="9.44140625" style="3" customWidth="1"/>
    <col min="7691" max="7691" width="10.44140625" style="3" customWidth="1"/>
    <col min="7692" max="7692" width="10.5546875" style="3" customWidth="1"/>
    <col min="7693" max="7693" width="9.6640625" style="3" customWidth="1"/>
    <col min="7694" max="7700" width="0.88671875" style="3" customWidth="1"/>
    <col min="7701" max="7701" width="0.44140625" style="3" customWidth="1"/>
    <col min="7702" max="7937" width="0.88671875" style="3" hidden="1"/>
    <col min="7938" max="7938" width="7" style="3" customWidth="1"/>
    <col min="7939" max="7939" width="54.109375" style="3" customWidth="1"/>
    <col min="7940" max="7940" width="13.109375" style="3" customWidth="1"/>
    <col min="7941" max="7941" width="9.88671875" style="3" customWidth="1"/>
    <col min="7942" max="7942" width="9.6640625" style="3" customWidth="1"/>
    <col min="7943" max="7943" width="11" style="3" customWidth="1"/>
    <col min="7944" max="7944" width="10" style="3" customWidth="1"/>
    <col min="7945" max="7945" width="9.5546875" style="3" customWidth="1"/>
    <col min="7946" max="7946" width="9.44140625" style="3" customWidth="1"/>
    <col min="7947" max="7947" width="10.44140625" style="3" customWidth="1"/>
    <col min="7948" max="7948" width="10.5546875" style="3" customWidth="1"/>
    <col min="7949" max="7949" width="9.6640625" style="3" customWidth="1"/>
    <col min="7950" max="7956" width="0.88671875" style="3" customWidth="1"/>
    <col min="7957" max="7957" width="0.44140625" style="3" customWidth="1"/>
    <col min="7958" max="8193" width="0.88671875" style="3" hidden="1"/>
    <col min="8194" max="8194" width="7" style="3" customWidth="1"/>
    <col min="8195" max="8195" width="54.109375" style="3" customWidth="1"/>
    <col min="8196" max="8196" width="13.109375" style="3" customWidth="1"/>
    <col min="8197" max="8197" width="9.88671875" style="3" customWidth="1"/>
    <col min="8198" max="8198" width="9.6640625" style="3" customWidth="1"/>
    <col min="8199" max="8199" width="11" style="3" customWidth="1"/>
    <col min="8200" max="8200" width="10" style="3" customWidth="1"/>
    <col min="8201" max="8201" width="9.5546875" style="3" customWidth="1"/>
    <col min="8202" max="8202" width="9.44140625" style="3" customWidth="1"/>
    <col min="8203" max="8203" width="10.44140625" style="3" customWidth="1"/>
    <col min="8204" max="8204" width="10.5546875" style="3" customWidth="1"/>
    <col min="8205" max="8205" width="9.6640625" style="3" customWidth="1"/>
    <col min="8206" max="8212" width="0.88671875" style="3" customWidth="1"/>
    <col min="8213" max="8213" width="0.44140625" style="3" customWidth="1"/>
    <col min="8214" max="8449" width="0.88671875" style="3" hidden="1"/>
    <col min="8450" max="8450" width="7" style="3" customWidth="1"/>
    <col min="8451" max="8451" width="54.109375" style="3" customWidth="1"/>
    <col min="8452" max="8452" width="13.109375" style="3" customWidth="1"/>
    <col min="8453" max="8453" width="9.88671875" style="3" customWidth="1"/>
    <col min="8454" max="8454" width="9.6640625" style="3" customWidth="1"/>
    <col min="8455" max="8455" width="11" style="3" customWidth="1"/>
    <col min="8456" max="8456" width="10" style="3" customWidth="1"/>
    <col min="8457" max="8457" width="9.5546875" style="3" customWidth="1"/>
    <col min="8458" max="8458" width="9.44140625" style="3" customWidth="1"/>
    <col min="8459" max="8459" width="10.44140625" style="3" customWidth="1"/>
    <col min="8460" max="8460" width="10.5546875" style="3" customWidth="1"/>
    <col min="8461" max="8461" width="9.6640625" style="3" customWidth="1"/>
    <col min="8462" max="8468" width="0.88671875" style="3" customWidth="1"/>
    <col min="8469" max="8469" width="0.44140625" style="3" customWidth="1"/>
    <col min="8470" max="8705" width="0.88671875" style="3" hidden="1"/>
    <col min="8706" max="8706" width="7" style="3" customWidth="1"/>
    <col min="8707" max="8707" width="54.109375" style="3" customWidth="1"/>
    <col min="8708" max="8708" width="13.109375" style="3" customWidth="1"/>
    <col min="8709" max="8709" width="9.88671875" style="3" customWidth="1"/>
    <col min="8710" max="8710" width="9.6640625" style="3" customWidth="1"/>
    <col min="8711" max="8711" width="11" style="3" customWidth="1"/>
    <col min="8712" max="8712" width="10" style="3" customWidth="1"/>
    <col min="8713" max="8713" width="9.5546875" style="3" customWidth="1"/>
    <col min="8714" max="8714" width="9.44140625" style="3" customWidth="1"/>
    <col min="8715" max="8715" width="10.44140625" style="3" customWidth="1"/>
    <col min="8716" max="8716" width="10.5546875" style="3" customWidth="1"/>
    <col min="8717" max="8717" width="9.6640625" style="3" customWidth="1"/>
    <col min="8718" max="8724" width="0.88671875" style="3" customWidth="1"/>
    <col min="8725" max="8725" width="0.44140625" style="3" customWidth="1"/>
    <col min="8726" max="8961" width="0.88671875" style="3" hidden="1"/>
    <col min="8962" max="8962" width="7" style="3" customWidth="1"/>
    <col min="8963" max="8963" width="54.109375" style="3" customWidth="1"/>
    <col min="8964" max="8964" width="13.109375" style="3" customWidth="1"/>
    <col min="8965" max="8965" width="9.88671875" style="3" customWidth="1"/>
    <col min="8966" max="8966" width="9.6640625" style="3" customWidth="1"/>
    <col min="8967" max="8967" width="11" style="3" customWidth="1"/>
    <col min="8968" max="8968" width="10" style="3" customWidth="1"/>
    <col min="8969" max="8969" width="9.5546875" style="3" customWidth="1"/>
    <col min="8970" max="8970" width="9.44140625" style="3" customWidth="1"/>
    <col min="8971" max="8971" width="10.44140625" style="3" customWidth="1"/>
    <col min="8972" max="8972" width="10.5546875" style="3" customWidth="1"/>
    <col min="8973" max="8973" width="9.6640625" style="3" customWidth="1"/>
    <col min="8974" max="8980" width="0.88671875" style="3" customWidth="1"/>
    <col min="8981" max="8981" width="0.44140625" style="3" customWidth="1"/>
    <col min="8982" max="9217" width="0.88671875" style="3" hidden="1"/>
    <col min="9218" max="9218" width="7" style="3" customWidth="1"/>
    <col min="9219" max="9219" width="54.109375" style="3" customWidth="1"/>
    <col min="9220" max="9220" width="13.109375" style="3" customWidth="1"/>
    <col min="9221" max="9221" width="9.88671875" style="3" customWidth="1"/>
    <col min="9222" max="9222" width="9.6640625" style="3" customWidth="1"/>
    <col min="9223" max="9223" width="11" style="3" customWidth="1"/>
    <col min="9224" max="9224" width="10" style="3" customWidth="1"/>
    <col min="9225" max="9225" width="9.5546875" style="3" customWidth="1"/>
    <col min="9226" max="9226" width="9.44140625" style="3" customWidth="1"/>
    <col min="9227" max="9227" width="10.44140625" style="3" customWidth="1"/>
    <col min="9228" max="9228" width="10.5546875" style="3" customWidth="1"/>
    <col min="9229" max="9229" width="9.6640625" style="3" customWidth="1"/>
    <col min="9230" max="9236" width="0.88671875" style="3" customWidth="1"/>
    <col min="9237" max="9237" width="0.44140625" style="3" customWidth="1"/>
    <col min="9238" max="9473" width="0.88671875" style="3" hidden="1"/>
    <col min="9474" max="9474" width="7" style="3" customWidth="1"/>
    <col min="9475" max="9475" width="54.109375" style="3" customWidth="1"/>
    <col min="9476" max="9476" width="13.109375" style="3" customWidth="1"/>
    <col min="9477" max="9477" width="9.88671875" style="3" customWidth="1"/>
    <col min="9478" max="9478" width="9.6640625" style="3" customWidth="1"/>
    <col min="9479" max="9479" width="11" style="3" customWidth="1"/>
    <col min="9480" max="9480" width="10" style="3" customWidth="1"/>
    <col min="9481" max="9481" width="9.5546875" style="3" customWidth="1"/>
    <col min="9482" max="9482" width="9.44140625" style="3" customWidth="1"/>
    <col min="9483" max="9483" width="10.44140625" style="3" customWidth="1"/>
    <col min="9484" max="9484" width="10.5546875" style="3" customWidth="1"/>
    <col min="9485" max="9485" width="9.6640625" style="3" customWidth="1"/>
    <col min="9486" max="9492" width="0.88671875" style="3" customWidth="1"/>
    <col min="9493" max="9493" width="0.44140625" style="3" customWidth="1"/>
    <col min="9494" max="9729" width="0.88671875" style="3" hidden="1"/>
    <col min="9730" max="9730" width="7" style="3" customWidth="1"/>
    <col min="9731" max="9731" width="54.109375" style="3" customWidth="1"/>
    <col min="9732" max="9732" width="13.109375" style="3" customWidth="1"/>
    <col min="9733" max="9733" width="9.88671875" style="3" customWidth="1"/>
    <col min="9734" max="9734" width="9.6640625" style="3" customWidth="1"/>
    <col min="9735" max="9735" width="11" style="3" customWidth="1"/>
    <col min="9736" max="9736" width="10" style="3" customWidth="1"/>
    <col min="9737" max="9737" width="9.5546875" style="3" customWidth="1"/>
    <col min="9738" max="9738" width="9.44140625" style="3" customWidth="1"/>
    <col min="9739" max="9739" width="10.44140625" style="3" customWidth="1"/>
    <col min="9740" max="9740" width="10.5546875" style="3" customWidth="1"/>
    <col min="9741" max="9741" width="9.6640625" style="3" customWidth="1"/>
    <col min="9742" max="9748" width="0.88671875" style="3" customWidth="1"/>
    <col min="9749" max="9749" width="0.44140625" style="3" customWidth="1"/>
    <col min="9750" max="9985" width="0.88671875" style="3" hidden="1"/>
    <col min="9986" max="9986" width="7" style="3" customWidth="1"/>
    <col min="9987" max="9987" width="54.109375" style="3" customWidth="1"/>
    <col min="9988" max="9988" width="13.109375" style="3" customWidth="1"/>
    <col min="9989" max="9989" width="9.88671875" style="3" customWidth="1"/>
    <col min="9990" max="9990" width="9.6640625" style="3" customWidth="1"/>
    <col min="9991" max="9991" width="11" style="3" customWidth="1"/>
    <col min="9992" max="9992" width="10" style="3" customWidth="1"/>
    <col min="9993" max="9993" width="9.5546875" style="3" customWidth="1"/>
    <col min="9994" max="9994" width="9.44140625" style="3" customWidth="1"/>
    <col min="9995" max="9995" width="10.44140625" style="3" customWidth="1"/>
    <col min="9996" max="9996" width="10.5546875" style="3" customWidth="1"/>
    <col min="9997" max="9997" width="9.6640625" style="3" customWidth="1"/>
    <col min="9998" max="10004" width="0.88671875" style="3" customWidth="1"/>
    <col min="10005" max="10005" width="0.44140625" style="3" customWidth="1"/>
    <col min="10006" max="10241" width="0.88671875" style="3" hidden="1"/>
    <col min="10242" max="10242" width="7" style="3" customWidth="1"/>
    <col min="10243" max="10243" width="54.109375" style="3" customWidth="1"/>
    <col min="10244" max="10244" width="13.109375" style="3" customWidth="1"/>
    <col min="10245" max="10245" width="9.88671875" style="3" customWidth="1"/>
    <col min="10246" max="10246" width="9.6640625" style="3" customWidth="1"/>
    <col min="10247" max="10247" width="11" style="3" customWidth="1"/>
    <col min="10248" max="10248" width="10" style="3" customWidth="1"/>
    <col min="10249" max="10249" width="9.5546875" style="3" customWidth="1"/>
    <col min="10250" max="10250" width="9.44140625" style="3" customWidth="1"/>
    <col min="10251" max="10251" width="10.44140625" style="3" customWidth="1"/>
    <col min="10252" max="10252" width="10.5546875" style="3" customWidth="1"/>
    <col min="10253" max="10253" width="9.6640625" style="3" customWidth="1"/>
    <col min="10254" max="10260" width="0.88671875" style="3" customWidth="1"/>
    <col min="10261" max="10261" width="0.44140625" style="3" customWidth="1"/>
    <col min="10262" max="10497" width="0.88671875" style="3" hidden="1"/>
    <col min="10498" max="10498" width="7" style="3" customWidth="1"/>
    <col min="10499" max="10499" width="54.109375" style="3" customWidth="1"/>
    <col min="10500" max="10500" width="13.109375" style="3" customWidth="1"/>
    <col min="10501" max="10501" width="9.88671875" style="3" customWidth="1"/>
    <col min="10502" max="10502" width="9.6640625" style="3" customWidth="1"/>
    <col min="10503" max="10503" width="11" style="3" customWidth="1"/>
    <col min="10504" max="10504" width="10" style="3" customWidth="1"/>
    <col min="10505" max="10505" width="9.5546875" style="3" customWidth="1"/>
    <col min="10506" max="10506" width="9.44140625" style="3" customWidth="1"/>
    <col min="10507" max="10507" width="10.44140625" style="3" customWidth="1"/>
    <col min="10508" max="10508" width="10.5546875" style="3" customWidth="1"/>
    <col min="10509" max="10509" width="9.6640625" style="3" customWidth="1"/>
    <col min="10510" max="10516" width="0.88671875" style="3" customWidth="1"/>
    <col min="10517" max="10517" width="0.44140625" style="3" customWidth="1"/>
    <col min="10518" max="10753" width="0.88671875" style="3" hidden="1"/>
    <col min="10754" max="10754" width="7" style="3" customWidth="1"/>
    <col min="10755" max="10755" width="54.109375" style="3" customWidth="1"/>
    <col min="10756" max="10756" width="13.109375" style="3" customWidth="1"/>
    <col min="10757" max="10757" width="9.88671875" style="3" customWidth="1"/>
    <col min="10758" max="10758" width="9.6640625" style="3" customWidth="1"/>
    <col min="10759" max="10759" width="11" style="3" customWidth="1"/>
    <col min="10760" max="10760" width="10" style="3" customWidth="1"/>
    <col min="10761" max="10761" width="9.5546875" style="3" customWidth="1"/>
    <col min="10762" max="10762" width="9.44140625" style="3" customWidth="1"/>
    <col min="10763" max="10763" width="10.44140625" style="3" customWidth="1"/>
    <col min="10764" max="10764" width="10.5546875" style="3" customWidth="1"/>
    <col min="10765" max="10765" width="9.6640625" style="3" customWidth="1"/>
    <col min="10766" max="10772" width="0.88671875" style="3" customWidth="1"/>
    <col min="10773" max="10773" width="0.44140625" style="3" customWidth="1"/>
    <col min="10774" max="11009" width="0.88671875" style="3" hidden="1"/>
    <col min="11010" max="11010" width="7" style="3" customWidth="1"/>
    <col min="11011" max="11011" width="54.109375" style="3" customWidth="1"/>
    <col min="11012" max="11012" width="13.109375" style="3" customWidth="1"/>
    <col min="11013" max="11013" width="9.88671875" style="3" customWidth="1"/>
    <col min="11014" max="11014" width="9.6640625" style="3" customWidth="1"/>
    <col min="11015" max="11015" width="11" style="3" customWidth="1"/>
    <col min="11016" max="11016" width="10" style="3" customWidth="1"/>
    <col min="11017" max="11017" width="9.5546875" style="3" customWidth="1"/>
    <col min="11018" max="11018" width="9.44140625" style="3" customWidth="1"/>
    <col min="11019" max="11019" width="10.44140625" style="3" customWidth="1"/>
    <col min="11020" max="11020" width="10.5546875" style="3" customWidth="1"/>
    <col min="11021" max="11021" width="9.6640625" style="3" customWidth="1"/>
    <col min="11022" max="11028" width="0.88671875" style="3" customWidth="1"/>
    <col min="11029" max="11029" width="0.44140625" style="3" customWidth="1"/>
    <col min="11030" max="11265" width="0.88671875" style="3" hidden="1"/>
    <col min="11266" max="11266" width="7" style="3" customWidth="1"/>
    <col min="11267" max="11267" width="54.109375" style="3" customWidth="1"/>
    <col min="11268" max="11268" width="13.109375" style="3" customWidth="1"/>
    <col min="11269" max="11269" width="9.88671875" style="3" customWidth="1"/>
    <col min="11270" max="11270" width="9.6640625" style="3" customWidth="1"/>
    <col min="11271" max="11271" width="11" style="3" customWidth="1"/>
    <col min="11272" max="11272" width="10" style="3" customWidth="1"/>
    <col min="11273" max="11273" width="9.5546875" style="3" customWidth="1"/>
    <col min="11274" max="11274" width="9.44140625" style="3" customWidth="1"/>
    <col min="11275" max="11275" width="10.44140625" style="3" customWidth="1"/>
    <col min="11276" max="11276" width="10.5546875" style="3" customWidth="1"/>
    <col min="11277" max="11277" width="9.6640625" style="3" customWidth="1"/>
    <col min="11278" max="11284" width="0.88671875" style="3" customWidth="1"/>
    <col min="11285" max="11285" width="0.44140625" style="3" customWidth="1"/>
    <col min="11286" max="11521" width="0.88671875" style="3" hidden="1"/>
    <col min="11522" max="11522" width="7" style="3" customWidth="1"/>
    <col min="11523" max="11523" width="54.109375" style="3" customWidth="1"/>
    <col min="11524" max="11524" width="13.109375" style="3" customWidth="1"/>
    <col min="11525" max="11525" width="9.88671875" style="3" customWidth="1"/>
    <col min="11526" max="11526" width="9.6640625" style="3" customWidth="1"/>
    <col min="11527" max="11527" width="11" style="3" customWidth="1"/>
    <col min="11528" max="11528" width="10" style="3" customWidth="1"/>
    <col min="11529" max="11529" width="9.5546875" style="3" customWidth="1"/>
    <col min="11530" max="11530" width="9.44140625" style="3" customWidth="1"/>
    <col min="11531" max="11531" width="10.44140625" style="3" customWidth="1"/>
    <col min="11532" max="11532" width="10.5546875" style="3" customWidth="1"/>
    <col min="11533" max="11533" width="9.6640625" style="3" customWidth="1"/>
    <col min="11534" max="11540" width="0.88671875" style="3" customWidth="1"/>
    <col min="11541" max="11541" width="0.44140625" style="3" customWidth="1"/>
    <col min="11542" max="11777" width="0.88671875" style="3" hidden="1"/>
    <col min="11778" max="11778" width="7" style="3" customWidth="1"/>
    <col min="11779" max="11779" width="54.109375" style="3" customWidth="1"/>
    <col min="11780" max="11780" width="13.109375" style="3" customWidth="1"/>
    <col min="11781" max="11781" width="9.88671875" style="3" customWidth="1"/>
    <col min="11782" max="11782" width="9.6640625" style="3" customWidth="1"/>
    <col min="11783" max="11783" width="11" style="3" customWidth="1"/>
    <col min="11784" max="11784" width="10" style="3" customWidth="1"/>
    <col min="11785" max="11785" width="9.5546875" style="3" customWidth="1"/>
    <col min="11786" max="11786" width="9.44140625" style="3" customWidth="1"/>
    <col min="11787" max="11787" width="10.44140625" style="3" customWidth="1"/>
    <col min="11788" max="11788" width="10.5546875" style="3" customWidth="1"/>
    <col min="11789" max="11789" width="9.6640625" style="3" customWidth="1"/>
    <col min="11790" max="11796" width="0.88671875" style="3" customWidth="1"/>
    <col min="11797" max="11797" width="0.44140625" style="3" customWidth="1"/>
    <col min="11798" max="12033" width="0.88671875" style="3" hidden="1"/>
    <col min="12034" max="12034" width="7" style="3" customWidth="1"/>
    <col min="12035" max="12035" width="54.109375" style="3" customWidth="1"/>
    <col min="12036" max="12036" width="13.109375" style="3" customWidth="1"/>
    <col min="12037" max="12037" width="9.88671875" style="3" customWidth="1"/>
    <col min="12038" max="12038" width="9.6640625" style="3" customWidth="1"/>
    <col min="12039" max="12039" width="11" style="3" customWidth="1"/>
    <col min="12040" max="12040" width="10" style="3" customWidth="1"/>
    <col min="12041" max="12041" width="9.5546875" style="3" customWidth="1"/>
    <col min="12042" max="12042" width="9.44140625" style="3" customWidth="1"/>
    <col min="12043" max="12043" width="10.44140625" style="3" customWidth="1"/>
    <col min="12044" max="12044" width="10.5546875" style="3" customWidth="1"/>
    <col min="12045" max="12045" width="9.6640625" style="3" customWidth="1"/>
    <col min="12046" max="12052" width="0.88671875" style="3" customWidth="1"/>
    <col min="12053" max="12053" width="0.44140625" style="3" customWidth="1"/>
    <col min="12054" max="12289" width="0.88671875" style="3" hidden="1"/>
    <col min="12290" max="12290" width="7" style="3" customWidth="1"/>
    <col min="12291" max="12291" width="54.109375" style="3" customWidth="1"/>
    <col min="12292" max="12292" width="13.109375" style="3" customWidth="1"/>
    <col min="12293" max="12293" width="9.88671875" style="3" customWidth="1"/>
    <col min="12294" max="12294" width="9.6640625" style="3" customWidth="1"/>
    <col min="12295" max="12295" width="11" style="3" customWidth="1"/>
    <col min="12296" max="12296" width="10" style="3" customWidth="1"/>
    <col min="12297" max="12297" width="9.5546875" style="3" customWidth="1"/>
    <col min="12298" max="12298" width="9.44140625" style="3" customWidth="1"/>
    <col min="12299" max="12299" width="10.44140625" style="3" customWidth="1"/>
    <col min="12300" max="12300" width="10.5546875" style="3" customWidth="1"/>
    <col min="12301" max="12301" width="9.6640625" style="3" customWidth="1"/>
    <col min="12302" max="12308" width="0.88671875" style="3" customWidth="1"/>
    <col min="12309" max="12309" width="0.44140625" style="3" customWidth="1"/>
    <col min="12310" max="12545" width="0.88671875" style="3" hidden="1"/>
    <col min="12546" max="12546" width="7" style="3" customWidth="1"/>
    <col min="12547" max="12547" width="54.109375" style="3" customWidth="1"/>
    <col min="12548" max="12548" width="13.109375" style="3" customWidth="1"/>
    <col min="12549" max="12549" width="9.88671875" style="3" customWidth="1"/>
    <col min="12550" max="12550" width="9.6640625" style="3" customWidth="1"/>
    <col min="12551" max="12551" width="11" style="3" customWidth="1"/>
    <col min="12552" max="12552" width="10" style="3" customWidth="1"/>
    <col min="12553" max="12553" width="9.5546875" style="3" customWidth="1"/>
    <col min="12554" max="12554" width="9.44140625" style="3" customWidth="1"/>
    <col min="12555" max="12555" width="10.44140625" style="3" customWidth="1"/>
    <col min="12556" max="12556" width="10.5546875" style="3" customWidth="1"/>
    <col min="12557" max="12557" width="9.6640625" style="3" customWidth="1"/>
    <col min="12558" max="12564" width="0.88671875" style="3" customWidth="1"/>
    <col min="12565" max="12565" width="0.44140625" style="3" customWidth="1"/>
    <col min="12566" max="12801" width="0.88671875" style="3" hidden="1"/>
    <col min="12802" max="12802" width="7" style="3" customWidth="1"/>
    <col min="12803" max="12803" width="54.109375" style="3" customWidth="1"/>
    <col min="12804" max="12804" width="13.109375" style="3" customWidth="1"/>
    <col min="12805" max="12805" width="9.88671875" style="3" customWidth="1"/>
    <col min="12806" max="12806" width="9.6640625" style="3" customWidth="1"/>
    <col min="12807" max="12807" width="11" style="3" customWidth="1"/>
    <col min="12808" max="12808" width="10" style="3" customWidth="1"/>
    <col min="12809" max="12809" width="9.5546875" style="3" customWidth="1"/>
    <col min="12810" max="12810" width="9.44140625" style="3" customWidth="1"/>
    <col min="12811" max="12811" width="10.44140625" style="3" customWidth="1"/>
    <col min="12812" max="12812" width="10.5546875" style="3" customWidth="1"/>
    <col min="12813" max="12813" width="9.6640625" style="3" customWidth="1"/>
    <col min="12814" max="12820" width="0.88671875" style="3" customWidth="1"/>
    <col min="12821" max="12821" width="0.44140625" style="3" customWidth="1"/>
    <col min="12822" max="13057" width="0.88671875" style="3" hidden="1"/>
    <col min="13058" max="13058" width="7" style="3" customWidth="1"/>
    <col min="13059" max="13059" width="54.109375" style="3" customWidth="1"/>
    <col min="13060" max="13060" width="13.109375" style="3" customWidth="1"/>
    <col min="13061" max="13061" width="9.88671875" style="3" customWidth="1"/>
    <col min="13062" max="13062" width="9.6640625" style="3" customWidth="1"/>
    <col min="13063" max="13063" width="11" style="3" customWidth="1"/>
    <col min="13064" max="13064" width="10" style="3" customWidth="1"/>
    <col min="13065" max="13065" width="9.5546875" style="3" customWidth="1"/>
    <col min="13066" max="13066" width="9.44140625" style="3" customWidth="1"/>
    <col min="13067" max="13067" width="10.44140625" style="3" customWidth="1"/>
    <col min="13068" max="13068" width="10.5546875" style="3" customWidth="1"/>
    <col min="13069" max="13069" width="9.6640625" style="3" customWidth="1"/>
    <col min="13070" max="13076" width="0.88671875" style="3" customWidth="1"/>
    <col min="13077" max="13077" width="0.44140625" style="3" customWidth="1"/>
    <col min="13078" max="13313" width="0.88671875" style="3" hidden="1"/>
    <col min="13314" max="13314" width="7" style="3" customWidth="1"/>
    <col min="13315" max="13315" width="54.109375" style="3" customWidth="1"/>
    <col min="13316" max="13316" width="13.109375" style="3" customWidth="1"/>
    <col min="13317" max="13317" width="9.88671875" style="3" customWidth="1"/>
    <col min="13318" max="13318" width="9.6640625" style="3" customWidth="1"/>
    <col min="13319" max="13319" width="11" style="3" customWidth="1"/>
    <col min="13320" max="13320" width="10" style="3" customWidth="1"/>
    <col min="13321" max="13321" width="9.5546875" style="3" customWidth="1"/>
    <col min="13322" max="13322" width="9.44140625" style="3" customWidth="1"/>
    <col min="13323" max="13323" width="10.44140625" style="3" customWidth="1"/>
    <col min="13324" max="13324" width="10.5546875" style="3" customWidth="1"/>
    <col min="13325" max="13325" width="9.6640625" style="3" customWidth="1"/>
    <col min="13326" max="13332" width="0.88671875" style="3" customWidth="1"/>
    <col min="13333" max="13333" width="0.44140625" style="3" customWidth="1"/>
    <col min="13334" max="13569" width="0.88671875" style="3" hidden="1"/>
    <col min="13570" max="13570" width="7" style="3" customWidth="1"/>
    <col min="13571" max="13571" width="54.109375" style="3" customWidth="1"/>
    <col min="13572" max="13572" width="13.109375" style="3" customWidth="1"/>
    <col min="13573" max="13573" width="9.88671875" style="3" customWidth="1"/>
    <col min="13574" max="13574" width="9.6640625" style="3" customWidth="1"/>
    <col min="13575" max="13575" width="11" style="3" customWidth="1"/>
    <col min="13576" max="13576" width="10" style="3" customWidth="1"/>
    <col min="13577" max="13577" width="9.5546875" style="3" customWidth="1"/>
    <col min="13578" max="13578" width="9.44140625" style="3" customWidth="1"/>
    <col min="13579" max="13579" width="10.44140625" style="3" customWidth="1"/>
    <col min="13580" max="13580" width="10.5546875" style="3" customWidth="1"/>
    <col min="13581" max="13581" width="9.6640625" style="3" customWidth="1"/>
    <col min="13582" max="13588" width="0.88671875" style="3" customWidth="1"/>
    <col min="13589" max="13589" width="0.44140625" style="3" customWidth="1"/>
    <col min="13590" max="13825" width="0.88671875" style="3" hidden="1"/>
    <col min="13826" max="13826" width="7" style="3" customWidth="1"/>
    <col min="13827" max="13827" width="54.109375" style="3" customWidth="1"/>
    <col min="13828" max="13828" width="13.109375" style="3" customWidth="1"/>
    <col min="13829" max="13829" width="9.88671875" style="3" customWidth="1"/>
    <col min="13830" max="13830" width="9.6640625" style="3" customWidth="1"/>
    <col min="13831" max="13831" width="11" style="3" customWidth="1"/>
    <col min="13832" max="13832" width="10" style="3" customWidth="1"/>
    <col min="13833" max="13833" width="9.5546875" style="3" customWidth="1"/>
    <col min="13834" max="13834" width="9.44140625" style="3" customWidth="1"/>
    <col min="13835" max="13835" width="10.44140625" style="3" customWidth="1"/>
    <col min="13836" max="13836" width="10.5546875" style="3" customWidth="1"/>
    <col min="13837" max="13837" width="9.6640625" style="3" customWidth="1"/>
    <col min="13838" max="13844" width="0.88671875" style="3" customWidth="1"/>
    <col min="13845" max="13845" width="0.44140625" style="3" customWidth="1"/>
    <col min="13846" max="14081" width="0.88671875" style="3" hidden="1"/>
    <col min="14082" max="14082" width="7" style="3" customWidth="1"/>
    <col min="14083" max="14083" width="54.109375" style="3" customWidth="1"/>
    <col min="14084" max="14084" width="13.109375" style="3" customWidth="1"/>
    <col min="14085" max="14085" width="9.88671875" style="3" customWidth="1"/>
    <col min="14086" max="14086" width="9.6640625" style="3" customWidth="1"/>
    <col min="14087" max="14087" width="11" style="3" customWidth="1"/>
    <col min="14088" max="14088" width="10" style="3" customWidth="1"/>
    <col min="14089" max="14089" width="9.5546875" style="3" customWidth="1"/>
    <col min="14090" max="14090" width="9.44140625" style="3" customWidth="1"/>
    <col min="14091" max="14091" width="10.44140625" style="3" customWidth="1"/>
    <col min="14092" max="14092" width="10.5546875" style="3" customWidth="1"/>
    <col min="14093" max="14093" width="9.6640625" style="3" customWidth="1"/>
    <col min="14094" max="14100" width="0.88671875" style="3" customWidth="1"/>
    <col min="14101" max="14101" width="0.44140625" style="3" customWidth="1"/>
    <col min="14102" max="14337" width="0.88671875" style="3" hidden="1"/>
    <col min="14338" max="14338" width="7" style="3" customWidth="1"/>
    <col min="14339" max="14339" width="54.109375" style="3" customWidth="1"/>
    <col min="14340" max="14340" width="13.109375" style="3" customWidth="1"/>
    <col min="14341" max="14341" width="9.88671875" style="3" customWidth="1"/>
    <col min="14342" max="14342" width="9.6640625" style="3" customWidth="1"/>
    <col min="14343" max="14343" width="11" style="3" customWidth="1"/>
    <col min="14344" max="14344" width="10" style="3" customWidth="1"/>
    <col min="14345" max="14345" width="9.5546875" style="3" customWidth="1"/>
    <col min="14346" max="14346" width="9.44140625" style="3" customWidth="1"/>
    <col min="14347" max="14347" width="10.44140625" style="3" customWidth="1"/>
    <col min="14348" max="14348" width="10.5546875" style="3" customWidth="1"/>
    <col min="14349" max="14349" width="9.6640625" style="3" customWidth="1"/>
    <col min="14350" max="14356" width="0.88671875" style="3" customWidth="1"/>
    <col min="14357" max="14357" width="0.44140625" style="3" customWidth="1"/>
    <col min="14358" max="14593" width="0.88671875" style="3" hidden="1"/>
    <col min="14594" max="14594" width="7" style="3" customWidth="1"/>
    <col min="14595" max="14595" width="54.109375" style="3" customWidth="1"/>
    <col min="14596" max="14596" width="13.109375" style="3" customWidth="1"/>
    <col min="14597" max="14597" width="9.88671875" style="3" customWidth="1"/>
    <col min="14598" max="14598" width="9.6640625" style="3" customWidth="1"/>
    <col min="14599" max="14599" width="11" style="3" customWidth="1"/>
    <col min="14600" max="14600" width="10" style="3" customWidth="1"/>
    <col min="14601" max="14601" width="9.5546875" style="3" customWidth="1"/>
    <col min="14602" max="14602" width="9.44140625" style="3" customWidth="1"/>
    <col min="14603" max="14603" width="10.44140625" style="3" customWidth="1"/>
    <col min="14604" max="14604" width="10.5546875" style="3" customWidth="1"/>
    <col min="14605" max="14605" width="9.6640625" style="3" customWidth="1"/>
    <col min="14606" max="14612" width="0.88671875" style="3" customWidth="1"/>
    <col min="14613" max="14613" width="0.44140625" style="3" customWidth="1"/>
    <col min="14614" max="14849" width="0.88671875" style="3" hidden="1"/>
    <col min="14850" max="14850" width="7" style="3" customWidth="1"/>
    <col min="14851" max="14851" width="54.109375" style="3" customWidth="1"/>
    <col min="14852" max="14852" width="13.109375" style="3" customWidth="1"/>
    <col min="14853" max="14853" width="9.88671875" style="3" customWidth="1"/>
    <col min="14854" max="14854" width="9.6640625" style="3" customWidth="1"/>
    <col min="14855" max="14855" width="11" style="3" customWidth="1"/>
    <col min="14856" max="14856" width="10" style="3" customWidth="1"/>
    <col min="14857" max="14857" width="9.5546875" style="3" customWidth="1"/>
    <col min="14858" max="14858" width="9.44140625" style="3" customWidth="1"/>
    <col min="14859" max="14859" width="10.44140625" style="3" customWidth="1"/>
    <col min="14860" max="14860" width="10.5546875" style="3" customWidth="1"/>
    <col min="14861" max="14861" width="9.6640625" style="3" customWidth="1"/>
    <col min="14862" max="14868" width="0.88671875" style="3" customWidth="1"/>
    <col min="14869" max="14869" width="0.44140625" style="3" customWidth="1"/>
    <col min="14870" max="15105" width="0.88671875" style="3" hidden="1"/>
    <col min="15106" max="15106" width="7" style="3" customWidth="1"/>
    <col min="15107" max="15107" width="54.109375" style="3" customWidth="1"/>
    <col min="15108" max="15108" width="13.109375" style="3" customWidth="1"/>
    <col min="15109" max="15109" width="9.88671875" style="3" customWidth="1"/>
    <col min="15110" max="15110" width="9.6640625" style="3" customWidth="1"/>
    <col min="15111" max="15111" width="11" style="3" customWidth="1"/>
    <col min="15112" max="15112" width="10" style="3" customWidth="1"/>
    <col min="15113" max="15113" width="9.5546875" style="3" customWidth="1"/>
    <col min="15114" max="15114" width="9.44140625" style="3" customWidth="1"/>
    <col min="15115" max="15115" width="10.44140625" style="3" customWidth="1"/>
    <col min="15116" max="15116" width="10.5546875" style="3" customWidth="1"/>
    <col min="15117" max="15117" width="9.6640625" style="3" customWidth="1"/>
    <col min="15118" max="15124" width="0.88671875" style="3" customWidth="1"/>
    <col min="15125" max="15125" width="0.44140625" style="3" customWidth="1"/>
    <col min="15126" max="15361" width="0.88671875" style="3" hidden="1"/>
    <col min="15362" max="15362" width="7" style="3" customWidth="1"/>
    <col min="15363" max="15363" width="54.109375" style="3" customWidth="1"/>
    <col min="15364" max="15364" width="13.109375" style="3" customWidth="1"/>
    <col min="15365" max="15365" width="9.88671875" style="3" customWidth="1"/>
    <col min="15366" max="15366" width="9.6640625" style="3" customWidth="1"/>
    <col min="15367" max="15367" width="11" style="3" customWidth="1"/>
    <col min="15368" max="15368" width="10" style="3" customWidth="1"/>
    <col min="15369" max="15369" width="9.5546875" style="3" customWidth="1"/>
    <col min="15370" max="15370" width="9.44140625" style="3" customWidth="1"/>
    <col min="15371" max="15371" width="10.44140625" style="3" customWidth="1"/>
    <col min="15372" max="15372" width="10.5546875" style="3" customWidth="1"/>
    <col min="15373" max="15373" width="9.6640625" style="3" customWidth="1"/>
    <col min="15374" max="15380" width="0.88671875" style="3" customWidth="1"/>
    <col min="15381" max="15381" width="0.44140625" style="3" customWidth="1"/>
    <col min="15382" max="15617" width="0.88671875" style="3" hidden="1"/>
    <col min="15618" max="15618" width="7" style="3" customWidth="1"/>
    <col min="15619" max="15619" width="54.109375" style="3" customWidth="1"/>
    <col min="15620" max="15620" width="13.109375" style="3" customWidth="1"/>
    <col min="15621" max="15621" width="9.88671875" style="3" customWidth="1"/>
    <col min="15622" max="15622" width="9.6640625" style="3" customWidth="1"/>
    <col min="15623" max="15623" width="11" style="3" customWidth="1"/>
    <col min="15624" max="15624" width="10" style="3" customWidth="1"/>
    <col min="15625" max="15625" width="9.5546875" style="3" customWidth="1"/>
    <col min="15626" max="15626" width="9.44140625" style="3" customWidth="1"/>
    <col min="15627" max="15627" width="10.44140625" style="3" customWidth="1"/>
    <col min="15628" max="15628" width="10.5546875" style="3" customWidth="1"/>
    <col min="15629" max="15629" width="9.6640625" style="3" customWidth="1"/>
    <col min="15630" max="15636" width="0.88671875" style="3" customWidth="1"/>
    <col min="15637" max="15637" width="0.44140625" style="3" customWidth="1"/>
    <col min="15638" max="15873" width="0.88671875" style="3" hidden="1"/>
    <col min="15874" max="15874" width="7" style="3" customWidth="1"/>
    <col min="15875" max="15875" width="54.109375" style="3" customWidth="1"/>
    <col min="15876" max="15876" width="13.109375" style="3" customWidth="1"/>
    <col min="15877" max="15877" width="9.88671875" style="3" customWidth="1"/>
    <col min="15878" max="15878" width="9.6640625" style="3" customWidth="1"/>
    <col min="15879" max="15879" width="11" style="3" customWidth="1"/>
    <col min="15880" max="15880" width="10" style="3" customWidth="1"/>
    <col min="15881" max="15881" width="9.5546875" style="3" customWidth="1"/>
    <col min="15882" max="15882" width="9.44140625" style="3" customWidth="1"/>
    <col min="15883" max="15883" width="10.44140625" style="3" customWidth="1"/>
    <col min="15884" max="15884" width="10.5546875" style="3" customWidth="1"/>
    <col min="15885" max="15885" width="9.6640625" style="3" customWidth="1"/>
    <col min="15886" max="15892" width="0.88671875" style="3" customWidth="1"/>
    <col min="15893" max="15893" width="0.44140625" style="3" customWidth="1"/>
    <col min="15894" max="16129" width="0.88671875" style="3" hidden="1"/>
    <col min="16130" max="16130" width="7" style="3" customWidth="1"/>
    <col min="16131" max="16131" width="54.109375" style="3" customWidth="1"/>
    <col min="16132" max="16132" width="13.109375" style="3" customWidth="1"/>
    <col min="16133" max="16133" width="9.88671875" style="3" customWidth="1"/>
    <col min="16134" max="16134" width="9.6640625" style="3" customWidth="1"/>
    <col min="16135" max="16135" width="11" style="3" customWidth="1"/>
    <col min="16136" max="16136" width="10" style="3" customWidth="1"/>
    <col min="16137" max="16137" width="9.5546875" style="3" customWidth="1"/>
    <col min="16138" max="16138" width="9.44140625" style="3" customWidth="1"/>
    <col min="16139" max="16139" width="10.44140625" style="3" customWidth="1"/>
    <col min="16140" max="16140" width="10.5546875" style="3" customWidth="1"/>
    <col min="16141" max="16141" width="9.6640625" style="3" customWidth="1"/>
    <col min="16142" max="16148" width="0.88671875" style="3" customWidth="1"/>
    <col min="16149" max="16149" width="0.44140625" style="3" customWidth="1"/>
    <col min="16150" max="16150" width="0" style="3" hidden="1"/>
    <col min="16151" max="16384" width="0.88671875" style="3" hidden="1"/>
  </cols>
  <sheetData>
    <row r="1" spans="1:13" s="1" customFormat="1" ht="12" customHeight="1">
      <c r="K1" s="2" t="s">
        <v>833</v>
      </c>
    </row>
    <row r="2" spans="1:13" s="1" customFormat="1" ht="12" customHeight="1">
      <c r="K2" s="2" t="s">
        <v>834</v>
      </c>
    </row>
    <row r="3" spans="1:13" s="1" customFormat="1" ht="12" customHeight="1">
      <c r="K3" s="2" t="s">
        <v>1</v>
      </c>
    </row>
    <row r="4" spans="1:13" s="1" customFormat="1" ht="12" customHeight="1">
      <c r="K4" s="2" t="s">
        <v>2</v>
      </c>
    </row>
    <row r="5" spans="1:13">
      <c r="K5" s="2" t="s">
        <v>3</v>
      </c>
    </row>
    <row r="6" spans="1:13" ht="15" customHeight="1">
      <c r="A6" s="335" t="s">
        <v>835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</row>
    <row r="7" spans="1:13" ht="15" customHeight="1"/>
    <row r="8" spans="1:13">
      <c r="A8" s="342" t="s">
        <v>234</v>
      </c>
      <c r="B8" s="343" t="s">
        <v>6</v>
      </c>
      <c r="C8" s="342" t="s">
        <v>230</v>
      </c>
      <c r="D8" s="342">
        <v>2014</v>
      </c>
      <c r="E8" s="343"/>
      <c r="F8" s="342">
        <v>2015</v>
      </c>
      <c r="G8" s="343"/>
      <c r="H8" s="342">
        <v>2016</v>
      </c>
      <c r="I8" s="342"/>
      <c r="J8" s="232">
        <v>2017</v>
      </c>
      <c r="K8" s="232">
        <v>2018</v>
      </c>
      <c r="L8" s="342" t="s">
        <v>438</v>
      </c>
      <c r="M8" s="342" t="s">
        <v>439</v>
      </c>
    </row>
    <row r="9" spans="1:13" ht="30" customHeight="1">
      <c r="A9" s="343"/>
      <c r="B9" s="343"/>
      <c r="C9" s="343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  <c r="J9" s="232" t="s">
        <v>546</v>
      </c>
      <c r="K9" s="232" t="s">
        <v>546</v>
      </c>
      <c r="L9" s="342"/>
      <c r="M9" s="342"/>
    </row>
    <row r="10" spans="1:13" ht="14.25" customHeight="1">
      <c r="A10" s="233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  <c r="J10" s="233">
        <v>10</v>
      </c>
      <c r="K10" s="233">
        <v>11</v>
      </c>
      <c r="L10" s="233">
        <v>11</v>
      </c>
      <c r="M10" s="233">
        <v>12</v>
      </c>
    </row>
    <row r="11" spans="1:13" s="10" customFormat="1" ht="14.25" customHeight="1">
      <c r="A11" s="56" t="s">
        <v>487</v>
      </c>
      <c r="B11" s="4" t="s">
        <v>835</v>
      </c>
      <c r="C11" s="52" t="s">
        <v>139</v>
      </c>
      <c r="D11" s="300">
        <f>D12+D24+D33+D34+D36+D37+D38+D39</f>
        <v>27.5</v>
      </c>
      <c r="E11" s="300">
        <f t="shared" ref="E11:K11" si="0">E12+E24+E33+E34+E36+E37+E38+E39</f>
        <v>75.8</v>
      </c>
      <c r="F11" s="300">
        <f t="shared" si="0"/>
        <v>11.15</v>
      </c>
      <c r="G11" s="300">
        <f t="shared" si="0"/>
        <v>62.5</v>
      </c>
      <c r="H11" s="300">
        <f t="shared" si="0"/>
        <v>62.5</v>
      </c>
      <c r="I11" s="300">
        <f t="shared" si="0"/>
        <v>0</v>
      </c>
      <c r="J11" s="300">
        <f t="shared" si="0"/>
        <v>0</v>
      </c>
      <c r="K11" s="300">
        <f t="shared" si="0"/>
        <v>0</v>
      </c>
      <c r="L11" s="303"/>
      <c r="M11" s="303"/>
    </row>
    <row r="12" spans="1:13" ht="30" customHeight="1">
      <c r="A12" s="55" t="s">
        <v>493</v>
      </c>
      <c r="B12" s="16" t="s">
        <v>836</v>
      </c>
      <c r="C12" s="233" t="s">
        <v>139</v>
      </c>
      <c r="D12" s="301">
        <f>D13+D14+D15+D16+D17+D18+D19+D20+D21+D22+D23</f>
        <v>0</v>
      </c>
      <c r="E12" s="301">
        <f t="shared" ref="E12:K12" si="1">E13+E14+E15+E16+E17+E18+E19+E20+E21+E22+E23</f>
        <v>0</v>
      </c>
      <c r="F12" s="301">
        <f t="shared" si="1"/>
        <v>0</v>
      </c>
      <c r="G12" s="301">
        <f t="shared" si="1"/>
        <v>0</v>
      </c>
      <c r="H12" s="301">
        <f t="shared" si="1"/>
        <v>0</v>
      </c>
      <c r="I12" s="301">
        <f t="shared" si="1"/>
        <v>0</v>
      </c>
      <c r="J12" s="301">
        <f t="shared" si="1"/>
        <v>0</v>
      </c>
      <c r="K12" s="301">
        <f t="shared" si="1"/>
        <v>0</v>
      </c>
      <c r="L12" s="86"/>
      <c r="M12" s="86"/>
    </row>
    <row r="13" spans="1:13">
      <c r="A13" s="55" t="s">
        <v>28</v>
      </c>
      <c r="B13" s="8" t="s">
        <v>837</v>
      </c>
      <c r="C13" s="233" t="s">
        <v>139</v>
      </c>
      <c r="D13" s="301"/>
      <c r="E13" s="301"/>
      <c r="F13" s="301"/>
      <c r="G13" s="301"/>
      <c r="H13" s="301"/>
      <c r="I13" s="301"/>
      <c r="J13" s="301"/>
      <c r="K13" s="301"/>
      <c r="L13" s="86"/>
      <c r="M13" s="86"/>
    </row>
    <row r="14" spans="1:13">
      <c r="A14" s="55" t="s">
        <v>30</v>
      </c>
      <c r="B14" s="8" t="s">
        <v>838</v>
      </c>
      <c r="C14" s="233" t="s">
        <v>139</v>
      </c>
      <c r="D14" s="301"/>
      <c r="E14" s="301"/>
      <c r="F14" s="301"/>
      <c r="G14" s="301"/>
      <c r="H14" s="301"/>
      <c r="I14" s="301"/>
      <c r="J14" s="301"/>
      <c r="K14" s="301"/>
      <c r="L14" s="86"/>
      <c r="M14" s="86"/>
    </row>
    <row r="15" spans="1:13">
      <c r="A15" s="55" t="s">
        <v>32</v>
      </c>
      <c r="B15" s="8" t="s">
        <v>839</v>
      </c>
      <c r="C15" s="233" t="s">
        <v>139</v>
      </c>
      <c r="D15" s="301"/>
      <c r="E15" s="301"/>
      <c r="F15" s="301"/>
      <c r="G15" s="301"/>
      <c r="H15" s="301"/>
      <c r="I15" s="301"/>
      <c r="J15" s="301"/>
      <c r="K15" s="301"/>
      <c r="L15" s="86"/>
      <c r="M15" s="86"/>
    </row>
    <row r="16" spans="1:13">
      <c r="A16" s="55" t="s">
        <v>350</v>
      </c>
      <c r="B16" s="8" t="s">
        <v>840</v>
      </c>
      <c r="C16" s="233" t="s">
        <v>139</v>
      </c>
      <c r="D16" s="301"/>
      <c r="E16" s="301"/>
      <c r="F16" s="301"/>
      <c r="G16" s="301"/>
      <c r="H16" s="301"/>
      <c r="I16" s="301"/>
      <c r="J16" s="301"/>
      <c r="K16" s="301"/>
      <c r="L16" s="86"/>
      <c r="M16" s="86"/>
    </row>
    <row r="17" spans="1:13">
      <c r="A17" s="55" t="s">
        <v>352</v>
      </c>
      <c r="B17" s="8" t="s">
        <v>841</v>
      </c>
      <c r="C17" s="233" t="s">
        <v>139</v>
      </c>
      <c r="D17" s="301"/>
      <c r="E17" s="301"/>
      <c r="F17" s="301"/>
      <c r="G17" s="301"/>
      <c r="H17" s="301"/>
      <c r="I17" s="301"/>
      <c r="J17" s="301"/>
      <c r="K17" s="301"/>
      <c r="L17" s="86"/>
      <c r="M17" s="86"/>
    </row>
    <row r="18" spans="1:13">
      <c r="A18" s="55" t="s">
        <v>354</v>
      </c>
      <c r="B18" s="8" t="s">
        <v>842</v>
      </c>
      <c r="C18" s="233" t="s">
        <v>139</v>
      </c>
      <c r="D18" s="301"/>
      <c r="E18" s="301"/>
      <c r="F18" s="301"/>
      <c r="G18" s="301"/>
      <c r="H18" s="301"/>
      <c r="I18" s="301"/>
      <c r="J18" s="301"/>
      <c r="K18" s="301"/>
      <c r="L18" s="86"/>
      <c r="M18" s="86"/>
    </row>
    <row r="19" spans="1:13">
      <c r="A19" s="55" t="s">
        <v>356</v>
      </c>
      <c r="B19" s="8" t="s">
        <v>843</v>
      </c>
      <c r="C19" s="233" t="s">
        <v>139</v>
      </c>
      <c r="D19" s="301"/>
      <c r="E19" s="301"/>
      <c r="F19" s="301"/>
      <c r="G19" s="301"/>
      <c r="H19" s="301"/>
      <c r="I19" s="301"/>
      <c r="J19" s="301"/>
      <c r="K19" s="301"/>
      <c r="L19" s="86"/>
      <c r="M19" s="86"/>
    </row>
    <row r="20" spans="1:13" ht="30" customHeight="1">
      <c r="A20" s="55" t="s">
        <v>362</v>
      </c>
      <c r="B20" s="8" t="s">
        <v>844</v>
      </c>
      <c r="C20" s="233" t="s">
        <v>139</v>
      </c>
      <c r="D20" s="301"/>
      <c r="E20" s="301"/>
      <c r="F20" s="301"/>
      <c r="G20" s="301"/>
      <c r="H20" s="301"/>
      <c r="I20" s="301"/>
      <c r="J20" s="301"/>
      <c r="K20" s="301"/>
      <c r="L20" s="86"/>
      <c r="M20" s="86"/>
    </row>
    <row r="21" spans="1:13">
      <c r="A21" s="55" t="s">
        <v>368</v>
      </c>
      <c r="B21" s="8" t="s">
        <v>845</v>
      </c>
      <c r="C21" s="233" t="s">
        <v>139</v>
      </c>
      <c r="D21" s="301"/>
      <c r="E21" s="301"/>
      <c r="F21" s="301"/>
      <c r="G21" s="301"/>
      <c r="H21" s="301"/>
      <c r="I21" s="301"/>
      <c r="J21" s="301"/>
      <c r="K21" s="301"/>
      <c r="L21" s="86"/>
      <c r="M21" s="86"/>
    </row>
    <row r="22" spans="1:13">
      <c r="A22" s="55" t="s">
        <v>376</v>
      </c>
      <c r="B22" s="8" t="s">
        <v>846</v>
      </c>
      <c r="C22" s="233" t="s">
        <v>139</v>
      </c>
      <c r="D22" s="301"/>
      <c r="E22" s="301"/>
      <c r="F22" s="301"/>
      <c r="G22" s="301"/>
      <c r="H22" s="301"/>
      <c r="I22" s="301"/>
      <c r="J22" s="301"/>
      <c r="K22" s="301"/>
      <c r="L22" s="86"/>
      <c r="M22" s="86"/>
    </row>
    <row r="23" spans="1:13">
      <c r="A23" s="55" t="s">
        <v>378</v>
      </c>
      <c r="B23" s="8" t="s">
        <v>847</v>
      </c>
      <c r="C23" s="233" t="s">
        <v>139</v>
      </c>
      <c r="D23" s="301"/>
      <c r="E23" s="301"/>
      <c r="F23" s="301"/>
      <c r="G23" s="301"/>
      <c r="H23" s="301"/>
      <c r="I23" s="301"/>
      <c r="J23" s="301"/>
      <c r="K23" s="301"/>
      <c r="L23" s="86"/>
      <c r="M23" s="86"/>
    </row>
    <row r="24" spans="1:13">
      <c r="A24" s="55" t="s">
        <v>498</v>
      </c>
      <c r="B24" s="16" t="s">
        <v>491</v>
      </c>
      <c r="C24" s="233" t="s">
        <v>139</v>
      </c>
      <c r="D24" s="301">
        <f>D25+D26+D27+D28+D29+D30+D31+D32</f>
        <v>27.5</v>
      </c>
      <c r="E24" s="301">
        <f t="shared" ref="E24:K24" si="2">E25+E26+E27+E28+E29+E30+E31+E32</f>
        <v>75.8</v>
      </c>
      <c r="F24" s="301">
        <f t="shared" si="2"/>
        <v>11.15</v>
      </c>
      <c r="G24" s="301">
        <f t="shared" si="2"/>
        <v>62.5</v>
      </c>
      <c r="H24" s="301">
        <f t="shared" si="2"/>
        <v>62.5</v>
      </c>
      <c r="I24" s="301">
        <f t="shared" si="2"/>
        <v>0</v>
      </c>
      <c r="J24" s="301">
        <f t="shared" si="2"/>
        <v>0</v>
      </c>
      <c r="K24" s="301">
        <f t="shared" si="2"/>
        <v>0</v>
      </c>
      <c r="L24" s="86"/>
      <c r="M24" s="86"/>
    </row>
    <row r="25" spans="1:13">
      <c r="A25" s="55" t="s">
        <v>35</v>
      </c>
      <c r="B25" s="8" t="s">
        <v>208</v>
      </c>
      <c r="C25" s="233" t="s">
        <v>139</v>
      </c>
      <c r="D25" s="301"/>
      <c r="E25" s="301"/>
      <c r="F25" s="301"/>
      <c r="G25" s="301"/>
      <c r="H25" s="301"/>
      <c r="I25" s="301"/>
      <c r="J25" s="301"/>
      <c r="K25" s="301"/>
      <c r="L25" s="86"/>
      <c r="M25" s="86"/>
    </row>
    <row r="26" spans="1:13">
      <c r="A26" s="55" t="s">
        <v>43</v>
      </c>
      <c r="B26" s="8" t="s">
        <v>209</v>
      </c>
      <c r="C26" s="233" t="s">
        <v>139</v>
      </c>
      <c r="D26" s="301"/>
      <c r="E26" s="301"/>
      <c r="F26" s="301"/>
      <c r="G26" s="301"/>
      <c r="H26" s="301"/>
      <c r="I26" s="301"/>
      <c r="J26" s="301"/>
      <c r="K26" s="301"/>
      <c r="L26" s="86"/>
      <c r="M26" s="86"/>
    </row>
    <row r="27" spans="1:13">
      <c r="A27" s="55" t="s">
        <v>45</v>
      </c>
      <c r="B27" s="8" t="s">
        <v>848</v>
      </c>
      <c r="C27" s="233" t="s">
        <v>139</v>
      </c>
      <c r="D27" s="301">
        <f>'2.Смета расходов'!D79+'2.Смета расходов'!D73</f>
        <v>0</v>
      </c>
      <c r="E27" s="301">
        <f>'2.Смета расходов'!E79+'2.Смета расходов'!E73</f>
        <v>0</v>
      </c>
      <c r="F27" s="301">
        <f>'2.Смета расходов'!F79+'2.Смета расходов'!F73</f>
        <v>0</v>
      </c>
      <c r="G27" s="301">
        <f>'2.Смета расходов'!G79+'2.Смета расходов'!G73</f>
        <v>0</v>
      </c>
      <c r="H27" s="301">
        <f>'2.Смета расходов'!H79+'2.Смета расходов'!H73</f>
        <v>0</v>
      </c>
      <c r="I27" s="301">
        <f>'2.Смета расходов'!I79+'2.Смета расходов'!I73</f>
        <v>0</v>
      </c>
      <c r="J27" s="301">
        <f>'2.Смета расходов'!J79+'2.Смета расходов'!J73</f>
        <v>0</v>
      </c>
      <c r="K27" s="301">
        <f>'2.Смета расходов'!K79+'2.Смета расходов'!K73</f>
        <v>0</v>
      </c>
      <c r="L27" s="86"/>
      <c r="M27" s="86"/>
    </row>
    <row r="28" spans="1:13">
      <c r="A28" s="55" t="s">
        <v>47</v>
      </c>
      <c r="B28" s="8" t="s">
        <v>849</v>
      </c>
      <c r="C28" s="233" t="s">
        <v>139</v>
      </c>
      <c r="D28" s="301">
        <f>'2.Смета расходов'!D78</f>
        <v>14.5</v>
      </c>
      <c r="E28" s="301">
        <f>'2.Смета расходов'!E78</f>
        <v>2.2999999999999998</v>
      </c>
      <c r="F28" s="301">
        <f>'2.Смета расходов'!F78</f>
        <v>1</v>
      </c>
      <c r="G28" s="301">
        <f>'2.Смета расходов'!G78</f>
        <v>2</v>
      </c>
      <c r="H28" s="301">
        <f>'2.Смета расходов'!H78</f>
        <v>2</v>
      </c>
      <c r="I28" s="301">
        <f>'2.Смета расходов'!I78</f>
        <v>0</v>
      </c>
      <c r="J28" s="301">
        <f>'2.Смета расходов'!J78</f>
        <v>0</v>
      </c>
      <c r="K28" s="301">
        <f>'2.Смета расходов'!K78</f>
        <v>0</v>
      </c>
      <c r="L28" s="86"/>
      <c r="M28" s="86"/>
    </row>
    <row r="29" spans="1:13">
      <c r="A29" s="55" t="s">
        <v>49</v>
      </c>
      <c r="B29" s="8" t="s">
        <v>850</v>
      </c>
      <c r="C29" s="233" t="s">
        <v>139</v>
      </c>
      <c r="D29" s="301"/>
      <c r="E29" s="301"/>
      <c r="F29" s="301"/>
      <c r="G29" s="301"/>
      <c r="H29" s="301"/>
      <c r="I29" s="301"/>
      <c r="J29" s="301"/>
      <c r="K29" s="301"/>
      <c r="L29" s="86"/>
      <c r="M29" s="86"/>
    </row>
    <row r="30" spans="1:13">
      <c r="A30" s="55" t="s">
        <v>192</v>
      </c>
      <c r="B30" s="8" t="s">
        <v>216</v>
      </c>
      <c r="C30" s="233" t="s">
        <v>139</v>
      </c>
      <c r="D30" s="301">
        <f>'2.Смета расходов'!D80</f>
        <v>0</v>
      </c>
      <c r="E30" s="301">
        <f>'2.Смета расходов'!E80</f>
        <v>0.5</v>
      </c>
      <c r="F30" s="301">
        <f>'2.Смета расходов'!F80</f>
        <v>0.15</v>
      </c>
      <c r="G30" s="301">
        <f>'2.Смета расходов'!G80</f>
        <v>0.5</v>
      </c>
      <c r="H30" s="301">
        <f>'2.Смета расходов'!H80</f>
        <v>0.5</v>
      </c>
      <c r="I30" s="301">
        <f>'2.Смета расходов'!I80</f>
        <v>0</v>
      </c>
      <c r="J30" s="301">
        <f>'2.Смета расходов'!J80</f>
        <v>0</v>
      </c>
      <c r="K30" s="301">
        <f>'2.Смета расходов'!K80</f>
        <v>0</v>
      </c>
      <c r="L30" s="86"/>
      <c r="M30" s="86"/>
    </row>
    <row r="31" spans="1:13" ht="15" customHeight="1">
      <c r="A31" s="55" t="s">
        <v>193</v>
      </c>
      <c r="B31" s="8" t="s">
        <v>210</v>
      </c>
      <c r="C31" s="233" t="s">
        <v>139</v>
      </c>
      <c r="D31" s="301"/>
      <c r="E31" s="301"/>
      <c r="F31" s="301"/>
      <c r="G31" s="301"/>
      <c r="H31" s="301"/>
      <c r="I31" s="301"/>
      <c r="J31" s="301"/>
      <c r="K31" s="301"/>
      <c r="L31" s="86"/>
      <c r="M31" s="86"/>
    </row>
    <row r="32" spans="1:13">
      <c r="A32" s="55" t="s">
        <v>851</v>
      </c>
      <c r="B32" s="8" t="s">
        <v>852</v>
      </c>
      <c r="C32" s="233" t="s">
        <v>139</v>
      </c>
      <c r="D32" s="301">
        <f>'2.Смета расходов'!D81</f>
        <v>13</v>
      </c>
      <c r="E32" s="301">
        <f>'2.Смета расходов'!E81</f>
        <v>73</v>
      </c>
      <c r="F32" s="301">
        <f>'2.Смета расходов'!F81</f>
        <v>10</v>
      </c>
      <c r="G32" s="301">
        <f>'2.Смета расходов'!G81</f>
        <v>60</v>
      </c>
      <c r="H32" s="301">
        <f>'2.Смета расходов'!H81</f>
        <v>60</v>
      </c>
      <c r="I32" s="301">
        <f>'2.Смета расходов'!I81</f>
        <v>0</v>
      </c>
      <c r="J32" s="301">
        <f>'2.Смета расходов'!J81</f>
        <v>0</v>
      </c>
      <c r="K32" s="301">
        <f>'2.Смета расходов'!K81</f>
        <v>0</v>
      </c>
      <c r="L32" s="86"/>
      <c r="M32" s="86"/>
    </row>
    <row r="33" spans="1:13">
      <c r="A33" s="55" t="s">
        <v>499</v>
      </c>
      <c r="B33" s="16" t="s">
        <v>490</v>
      </c>
      <c r="C33" s="233" t="s">
        <v>139</v>
      </c>
      <c r="D33" s="301">
        <f>'2.Смета расходов'!D69-'2.Смета расходов'!D73</f>
        <v>0</v>
      </c>
      <c r="E33" s="301">
        <f>'2.Смета расходов'!E69-'2.Смета расходов'!E73</f>
        <v>0</v>
      </c>
      <c r="F33" s="301">
        <f>'2.Смета расходов'!F69-'2.Смета расходов'!F73</f>
        <v>0</v>
      </c>
      <c r="G33" s="301">
        <f>'2.Смета расходов'!G69-'2.Смета расходов'!G73</f>
        <v>0</v>
      </c>
      <c r="H33" s="301">
        <f>'2.Смета расходов'!H69-'2.Смета расходов'!H73</f>
        <v>0</v>
      </c>
      <c r="I33" s="301">
        <f>'2.Смета расходов'!I69-'2.Смета расходов'!I73</f>
        <v>0</v>
      </c>
      <c r="J33" s="301">
        <f>'2.Смета расходов'!J69-'2.Смета расходов'!J73</f>
        <v>0</v>
      </c>
      <c r="K33" s="301">
        <f>'2.Смета расходов'!K69-'2.Смета расходов'!K73</f>
        <v>0</v>
      </c>
      <c r="L33" s="86"/>
      <c r="M33" s="86"/>
    </row>
    <row r="34" spans="1:13" ht="30" customHeight="1">
      <c r="A34" s="55" t="s">
        <v>471</v>
      </c>
      <c r="B34" s="16" t="s">
        <v>853</v>
      </c>
      <c r="C34" s="233" t="s">
        <v>139</v>
      </c>
      <c r="D34" s="301">
        <f>D35</f>
        <v>0</v>
      </c>
      <c r="E34" s="301">
        <f t="shared" ref="E34:K34" si="3">E35</f>
        <v>0</v>
      </c>
      <c r="F34" s="301">
        <f t="shared" si="3"/>
        <v>0</v>
      </c>
      <c r="G34" s="301">
        <f t="shared" si="3"/>
        <v>0</v>
      </c>
      <c r="H34" s="301">
        <f t="shared" si="3"/>
        <v>0</v>
      </c>
      <c r="I34" s="301">
        <f t="shared" si="3"/>
        <v>0</v>
      </c>
      <c r="J34" s="301">
        <f t="shared" si="3"/>
        <v>0</v>
      </c>
      <c r="K34" s="301">
        <f t="shared" si="3"/>
        <v>0</v>
      </c>
      <c r="L34" s="86"/>
      <c r="M34" s="86"/>
    </row>
    <row r="35" spans="1:13">
      <c r="A35" s="55" t="s">
        <v>58</v>
      </c>
      <c r="B35" s="8" t="s">
        <v>831</v>
      </c>
      <c r="C35" s="233" t="s">
        <v>139</v>
      </c>
      <c r="D35" s="301">
        <f>'2.Смета расходов'!D65</f>
        <v>0</v>
      </c>
      <c r="E35" s="301">
        <f>'2.Смета расходов'!E65</f>
        <v>0</v>
      </c>
      <c r="F35" s="301">
        <f>'2.Смета расходов'!F65</f>
        <v>0</v>
      </c>
      <c r="G35" s="301">
        <f>'2.Смета расходов'!G65</f>
        <v>0</v>
      </c>
      <c r="H35" s="301">
        <f>'2.Смета расходов'!H65</f>
        <v>0</v>
      </c>
      <c r="I35" s="301">
        <f>'2.Смета расходов'!I65</f>
        <v>0</v>
      </c>
      <c r="J35" s="301">
        <f>'2.Смета расходов'!J65</f>
        <v>0</v>
      </c>
      <c r="K35" s="301">
        <f>'2.Смета расходов'!K65</f>
        <v>0</v>
      </c>
      <c r="L35" s="86"/>
      <c r="M35" s="86"/>
    </row>
    <row r="36" spans="1:13">
      <c r="A36" s="55" t="s">
        <v>474</v>
      </c>
      <c r="B36" s="16" t="s">
        <v>854</v>
      </c>
      <c r="C36" s="233" t="s">
        <v>139</v>
      </c>
      <c r="D36" s="301"/>
      <c r="E36" s="301"/>
      <c r="F36" s="301"/>
      <c r="G36" s="301"/>
      <c r="H36" s="301"/>
      <c r="I36" s="301"/>
      <c r="J36" s="301"/>
      <c r="K36" s="301"/>
      <c r="L36" s="86"/>
      <c r="M36" s="86"/>
    </row>
    <row r="37" spans="1:13" ht="18" customHeight="1">
      <c r="A37" s="55" t="s">
        <v>477</v>
      </c>
      <c r="B37" s="16" t="s">
        <v>855</v>
      </c>
      <c r="C37" s="233" t="s">
        <v>139</v>
      </c>
      <c r="D37" s="301"/>
      <c r="E37" s="301"/>
      <c r="F37" s="301"/>
      <c r="G37" s="301"/>
      <c r="H37" s="301"/>
      <c r="I37" s="301"/>
      <c r="J37" s="301"/>
      <c r="K37" s="301"/>
      <c r="L37" s="86"/>
      <c r="M37" s="86"/>
    </row>
    <row r="38" spans="1:13" ht="30" customHeight="1">
      <c r="A38" s="55" t="s">
        <v>480</v>
      </c>
      <c r="B38" s="16" t="s">
        <v>856</v>
      </c>
      <c r="C38" s="233" t="s">
        <v>139</v>
      </c>
      <c r="D38" s="301"/>
      <c r="E38" s="301"/>
      <c r="F38" s="301"/>
      <c r="G38" s="301"/>
      <c r="H38" s="301"/>
      <c r="I38" s="301"/>
      <c r="J38" s="301"/>
      <c r="K38" s="301"/>
      <c r="L38" s="86"/>
      <c r="M38" s="86"/>
    </row>
    <row r="39" spans="1:13">
      <c r="A39" s="55" t="s">
        <v>857</v>
      </c>
      <c r="B39" s="16" t="s">
        <v>858</v>
      </c>
      <c r="C39" s="233" t="s">
        <v>139</v>
      </c>
      <c r="D39" s="301"/>
      <c r="E39" s="301"/>
      <c r="F39" s="301"/>
      <c r="G39" s="301"/>
      <c r="H39" s="301"/>
      <c r="I39" s="301"/>
      <c r="J39" s="301"/>
      <c r="K39" s="301"/>
      <c r="L39" s="86"/>
      <c r="M39" s="86"/>
    </row>
    <row r="40" spans="1:13">
      <c r="A40" s="55" t="s">
        <v>119</v>
      </c>
      <c r="B40" s="8" t="s">
        <v>859</v>
      </c>
      <c r="C40" s="233" t="s">
        <v>139</v>
      </c>
      <c r="D40" s="301"/>
      <c r="E40" s="301"/>
      <c r="F40" s="301"/>
      <c r="G40" s="301"/>
      <c r="H40" s="301"/>
      <c r="I40" s="301"/>
      <c r="J40" s="301"/>
      <c r="K40" s="301"/>
      <c r="L40" s="86"/>
      <c r="M40" s="86"/>
    </row>
    <row r="41" spans="1:13">
      <c r="A41" s="55" t="s">
        <v>121</v>
      </c>
      <c r="B41" s="8" t="s">
        <v>860</v>
      </c>
      <c r="C41" s="233" t="s">
        <v>139</v>
      </c>
      <c r="D41" s="301"/>
      <c r="E41" s="301"/>
      <c r="F41" s="301"/>
      <c r="G41" s="301"/>
      <c r="H41" s="301"/>
      <c r="I41" s="301"/>
      <c r="J41" s="301"/>
      <c r="K41" s="301"/>
      <c r="L41" s="86"/>
      <c r="M41" s="86"/>
    </row>
  </sheetData>
  <mergeCells count="9">
    <mergeCell ref="A6:M6"/>
    <mergeCell ref="A8:A9"/>
    <mergeCell ref="B8:B9"/>
    <mergeCell ref="C8:C9"/>
    <mergeCell ref="D8:E8"/>
    <mergeCell ref="F8:G8"/>
    <mergeCell ref="H8:I8"/>
    <mergeCell ref="L8:L9"/>
    <mergeCell ref="M8:M9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V14"/>
  <sheetViews>
    <sheetView view="pageBreakPreview" workbookViewId="0">
      <selection activeCell="IZ34" sqref="IZ34:IZ35"/>
    </sheetView>
  </sheetViews>
  <sheetFormatPr defaultColWidth="0.88671875" defaultRowHeight="13.8"/>
  <cols>
    <col min="1" max="1" width="5.6640625" style="3" customWidth="1"/>
    <col min="2" max="2" width="48.44140625" style="3" customWidth="1"/>
    <col min="3" max="3" width="14" style="3" customWidth="1"/>
    <col min="4" max="7" width="9.6640625" style="3" customWidth="1"/>
    <col min="8" max="8" width="12.6640625" style="3" customWidth="1"/>
    <col min="9" max="11" width="13.88671875" style="3" customWidth="1"/>
    <col min="12" max="12" width="10.5546875" style="3" hidden="1" customWidth="1"/>
    <col min="13" max="13" width="11.33203125" style="3" hidden="1" customWidth="1"/>
    <col min="14" max="16" width="0.88671875" style="3"/>
    <col min="17" max="17" width="0.88671875" style="3" customWidth="1"/>
    <col min="18" max="18" width="0.44140625" style="3" customWidth="1"/>
    <col min="19" max="256" width="0.88671875" style="3" hidden="1" customWidth="1"/>
    <col min="257" max="257" width="0.88671875" style="3"/>
    <col min="258" max="258" width="5.6640625" style="3" customWidth="1"/>
    <col min="259" max="259" width="48.44140625" style="3" customWidth="1"/>
    <col min="260" max="260" width="14" style="3" customWidth="1"/>
    <col min="261" max="261" width="10.33203125" style="3" customWidth="1"/>
    <col min="262" max="262" width="9.5546875" style="3" customWidth="1"/>
    <col min="263" max="263" width="10.44140625" style="3" customWidth="1"/>
    <col min="264" max="264" width="10.88671875" style="3" customWidth="1"/>
    <col min="265" max="265" width="10" style="3" customWidth="1"/>
    <col min="266" max="266" width="10.33203125" style="3" customWidth="1"/>
    <col min="267" max="267" width="9.44140625" style="3" customWidth="1"/>
    <col min="268" max="268" width="10.5546875" style="3" customWidth="1"/>
    <col min="269" max="269" width="11.33203125" style="3" customWidth="1"/>
    <col min="270" max="272" width="0.88671875" style="3"/>
    <col min="273" max="273" width="0.88671875" style="3" customWidth="1"/>
    <col min="274" max="274" width="0.44140625" style="3" customWidth="1"/>
    <col min="275" max="512" width="0" style="3" hidden="1" customWidth="1"/>
    <col min="513" max="513" width="0.88671875" style="3"/>
    <col min="514" max="514" width="5.6640625" style="3" customWidth="1"/>
    <col min="515" max="515" width="48.44140625" style="3" customWidth="1"/>
    <col min="516" max="516" width="14" style="3" customWidth="1"/>
    <col min="517" max="517" width="10.33203125" style="3" customWidth="1"/>
    <col min="518" max="518" width="9.5546875" style="3" customWidth="1"/>
    <col min="519" max="519" width="10.44140625" style="3" customWidth="1"/>
    <col min="520" max="520" width="10.88671875" style="3" customWidth="1"/>
    <col min="521" max="521" width="10" style="3" customWidth="1"/>
    <col min="522" max="522" width="10.33203125" style="3" customWidth="1"/>
    <col min="523" max="523" width="9.44140625" style="3" customWidth="1"/>
    <col min="524" max="524" width="10.5546875" style="3" customWidth="1"/>
    <col min="525" max="525" width="11.33203125" style="3" customWidth="1"/>
    <col min="526" max="528" width="0.88671875" style="3"/>
    <col min="529" max="529" width="0.88671875" style="3" customWidth="1"/>
    <col min="530" max="530" width="0.44140625" style="3" customWidth="1"/>
    <col min="531" max="768" width="0" style="3" hidden="1" customWidth="1"/>
    <col min="769" max="769" width="0.88671875" style="3"/>
    <col min="770" max="770" width="5.6640625" style="3" customWidth="1"/>
    <col min="771" max="771" width="48.44140625" style="3" customWidth="1"/>
    <col min="772" max="772" width="14" style="3" customWidth="1"/>
    <col min="773" max="773" width="10.33203125" style="3" customWidth="1"/>
    <col min="774" max="774" width="9.5546875" style="3" customWidth="1"/>
    <col min="775" max="775" width="10.44140625" style="3" customWidth="1"/>
    <col min="776" max="776" width="10.88671875" style="3" customWidth="1"/>
    <col min="777" max="777" width="10" style="3" customWidth="1"/>
    <col min="778" max="778" width="10.33203125" style="3" customWidth="1"/>
    <col min="779" max="779" width="9.44140625" style="3" customWidth="1"/>
    <col min="780" max="780" width="10.5546875" style="3" customWidth="1"/>
    <col min="781" max="781" width="11.33203125" style="3" customWidth="1"/>
    <col min="782" max="784" width="0.88671875" style="3"/>
    <col min="785" max="785" width="0.88671875" style="3" customWidth="1"/>
    <col min="786" max="786" width="0.44140625" style="3" customWidth="1"/>
    <col min="787" max="1024" width="0" style="3" hidden="1" customWidth="1"/>
    <col min="1025" max="1025" width="0.88671875" style="3"/>
    <col min="1026" max="1026" width="5.6640625" style="3" customWidth="1"/>
    <col min="1027" max="1027" width="48.44140625" style="3" customWidth="1"/>
    <col min="1028" max="1028" width="14" style="3" customWidth="1"/>
    <col min="1029" max="1029" width="10.33203125" style="3" customWidth="1"/>
    <col min="1030" max="1030" width="9.5546875" style="3" customWidth="1"/>
    <col min="1031" max="1031" width="10.44140625" style="3" customWidth="1"/>
    <col min="1032" max="1032" width="10.88671875" style="3" customWidth="1"/>
    <col min="1033" max="1033" width="10" style="3" customWidth="1"/>
    <col min="1034" max="1034" width="10.33203125" style="3" customWidth="1"/>
    <col min="1035" max="1035" width="9.44140625" style="3" customWidth="1"/>
    <col min="1036" max="1036" width="10.5546875" style="3" customWidth="1"/>
    <col min="1037" max="1037" width="11.33203125" style="3" customWidth="1"/>
    <col min="1038" max="1040" width="0.88671875" style="3"/>
    <col min="1041" max="1041" width="0.88671875" style="3" customWidth="1"/>
    <col min="1042" max="1042" width="0.44140625" style="3" customWidth="1"/>
    <col min="1043" max="1280" width="0" style="3" hidden="1" customWidth="1"/>
    <col min="1281" max="1281" width="0.88671875" style="3"/>
    <col min="1282" max="1282" width="5.6640625" style="3" customWidth="1"/>
    <col min="1283" max="1283" width="48.44140625" style="3" customWidth="1"/>
    <col min="1284" max="1284" width="14" style="3" customWidth="1"/>
    <col min="1285" max="1285" width="10.33203125" style="3" customWidth="1"/>
    <col min="1286" max="1286" width="9.5546875" style="3" customWidth="1"/>
    <col min="1287" max="1287" width="10.44140625" style="3" customWidth="1"/>
    <col min="1288" max="1288" width="10.88671875" style="3" customWidth="1"/>
    <col min="1289" max="1289" width="10" style="3" customWidth="1"/>
    <col min="1290" max="1290" width="10.33203125" style="3" customWidth="1"/>
    <col min="1291" max="1291" width="9.44140625" style="3" customWidth="1"/>
    <col min="1292" max="1292" width="10.5546875" style="3" customWidth="1"/>
    <col min="1293" max="1293" width="11.33203125" style="3" customWidth="1"/>
    <col min="1294" max="1296" width="0.88671875" style="3"/>
    <col min="1297" max="1297" width="0.88671875" style="3" customWidth="1"/>
    <col min="1298" max="1298" width="0.44140625" style="3" customWidth="1"/>
    <col min="1299" max="1536" width="0" style="3" hidden="1" customWidth="1"/>
    <col min="1537" max="1537" width="0.88671875" style="3"/>
    <col min="1538" max="1538" width="5.6640625" style="3" customWidth="1"/>
    <col min="1539" max="1539" width="48.44140625" style="3" customWidth="1"/>
    <col min="1540" max="1540" width="14" style="3" customWidth="1"/>
    <col min="1541" max="1541" width="10.33203125" style="3" customWidth="1"/>
    <col min="1542" max="1542" width="9.5546875" style="3" customWidth="1"/>
    <col min="1543" max="1543" width="10.44140625" style="3" customWidth="1"/>
    <col min="1544" max="1544" width="10.88671875" style="3" customWidth="1"/>
    <col min="1545" max="1545" width="10" style="3" customWidth="1"/>
    <col min="1546" max="1546" width="10.33203125" style="3" customWidth="1"/>
    <col min="1547" max="1547" width="9.44140625" style="3" customWidth="1"/>
    <col min="1548" max="1548" width="10.5546875" style="3" customWidth="1"/>
    <col min="1549" max="1549" width="11.33203125" style="3" customWidth="1"/>
    <col min="1550" max="1552" width="0.88671875" style="3"/>
    <col min="1553" max="1553" width="0.88671875" style="3" customWidth="1"/>
    <col min="1554" max="1554" width="0.44140625" style="3" customWidth="1"/>
    <col min="1555" max="1792" width="0" style="3" hidden="1" customWidth="1"/>
    <col min="1793" max="1793" width="0.88671875" style="3"/>
    <col min="1794" max="1794" width="5.6640625" style="3" customWidth="1"/>
    <col min="1795" max="1795" width="48.44140625" style="3" customWidth="1"/>
    <col min="1796" max="1796" width="14" style="3" customWidth="1"/>
    <col min="1797" max="1797" width="10.33203125" style="3" customWidth="1"/>
    <col min="1798" max="1798" width="9.5546875" style="3" customWidth="1"/>
    <col min="1799" max="1799" width="10.44140625" style="3" customWidth="1"/>
    <col min="1800" max="1800" width="10.88671875" style="3" customWidth="1"/>
    <col min="1801" max="1801" width="10" style="3" customWidth="1"/>
    <col min="1802" max="1802" width="10.33203125" style="3" customWidth="1"/>
    <col min="1803" max="1803" width="9.44140625" style="3" customWidth="1"/>
    <col min="1804" max="1804" width="10.5546875" style="3" customWidth="1"/>
    <col min="1805" max="1805" width="11.33203125" style="3" customWidth="1"/>
    <col min="1806" max="1808" width="0.88671875" style="3"/>
    <col min="1809" max="1809" width="0.88671875" style="3" customWidth="1"/>
    <col min="1810" max="1810" width="0.44140625" style="3" customWidth="1"/>
    <col min="1811" max="2048" width="0" style="3" hidden="1" customWidth="1"/>
    <col min="2049" max="2049" width="0.88671875" style="3"/>
    <col min="2050" max="2050" width="5.6640625" style="3" customWidth="1"/>
    <col min="2051" max="2051" width="48.44140625" style="3" customWidth="1"/>
    <col min="2052" max="2052" width="14" style="3" customWidth="1"/>
    <col min="2053" max="2053" width="10.33203125" style="3" customWidth="1"/>
    <col min="2054" max="2054" width="9.5546875" style="3" customWidth="1"/>
    <col min="2055" max="2055" width="10.44140625" style="3" customWidth="1"/>
    <col min="2056" max="2056" width="10.88671875" style="3" customWidth="1"/>
    <col min="2057" max="2057" width="10" style="3" customWidth="1"/>
    <col min="2058" max="2058" width="10.33203125" style="3" customWidth="1"/>
    <col min="2059" max="2059" width="9.44140625" style="3" customWidth="1"/>
    <col min="2060" max="2060" width="10.5546875" style="3" customWidth="1"/>
    <col min="2061" max="2061" width="11.33203125" style="3" customWidth="1"/>
    <col min="2062" max="2064" width="0.88671875" style="3"/>
    <col min="2065" max="2065" width="0.88671875" style="3" customWidth="1"/>
    <col min="2066" max="2066" width="0.44140625" style="3" customWidth="1"/>
    <col min="2067" max="2304" width="0" style="3" hidden="1" customWidth="1"/>
    <col min="2305" max="2305" width="0.88671875" style="3"/>
    <col min="2306" max="2306" width="5.6640625" style="3" customWidth="1"/>
    <col min="2307" max="2307" width="48.44140625" style="3" customWidth="1"/>
    <col min="2308" max="2308" width="14" style="3" customWidth="1"/>
    <col min="2309" max="2309" width="10.33203125" style="3" customWidth="1"/>
    <col min="2310" max="2310" width="9.5546875" style="3" customWidth="1"/>
    <col min="2311" max="2311" width="10.44140625" style="3" customWidth="1"/>
    <col min="2312" max="2312" width="10.88671875" style="3" customWidth="1"/>
    <col min="2313" max="2313" width="10" style="3" customWidth="1"/>
    <col min="2314" max="2314" width="10.33203125" style="3" customWidth="1"/>
    <col min="2315" max="2315" width="9.44140625" style="3" customWidth="1"/>
    <col min="2316" max="2316" width="10.5546875" style="3" customWidth="1"/>
    <col min="2317" max="2317" width="11.33203125" style="3" customWidth="1"/>
    <col min="2318" max="2320" width="0.88671875" style="3"/>
    <col min="2321" max="2321" width="0.88671875" style="3" customWidth="1"/>
    <col min="2322" max="2322" width="0.44140625" style="3" customWidth="1"/>
    <col min="2323" max="2560" width="0" style="3" hidden="1" customWidth="1"/>
    <col min="2561" max="2561" width="0.88671875" style="3"/>
    <col min="2562" max="2562" width="5.6640625" style="3" customWidth="1"/>
    <col min="2563" max="2563" width="48.44140625" style="3" customWidth="1"/>
    <col min="2564" max="2564" width="14" style="3" customWidth="1"/>
    <col min="2565" max="2565" width="10.33203125" style="3" customWidth="1"/>
    <col min="2566" max="2566" width="9.5546875" style="3" customWidth="1"/>
    <col min="2567" max="2567" width="10.44140625" style="3" customWidth="1"/>
    <col min="2568" max="2568" width="10.88671875" style="3" customWidth="1"/>
    <col min="2569" max="2569" width="10" style="3" customWidth="1"/>
    <col min="2570" max="2570" width="10.33203125" style="3" customWidth="1"/>
    <col min="2571" max="2571" width="9.44140625" style="3" customWidth="1"/>
    <col min="2572" max="2572" width="10.5546875" style="3" customWidth="1"/>
    <col min="2573" max="2573" width="11.33203125" style="3" customWidth="1"/>
    <col min="2574" max="2576" width="0.88671875" style="3"/>
    <col min="2577" max="2577" width="0.88671875" style="3" customWidth="1"/>
    <col min="2578" max="2578" width="0.44140625" style="3" customWidth="1"/>
    <col min="2579" max="2816" width="0" style="3" hidden="1" customWidth="1"/>
    <col min="2817" max="2817" width="0.88671875" style="3"/>
    <col min="2818" max="2818" width="5.6640625" style="3" customWidth="1"/>
    <col min="2819" max="2819" width="48.44140625" style="3" customWidth="1"/>
    <col min="2820" max="2820" width="14" style="3" customWidth="1"/>
    <col min="2821" max="2821" width="10.33203125" style="3" customWidth="1"/>
    <col min="2822" max="2822" width="9.5546875" style="3" customWidth="1"/>
    <col min="2823" max="2823" width="10.44140625" style="3" customWidth="1"/>
    <col min="2824" max="2824" width="10.88671875" style="3" customWidth="1"/>
    <col min="2825" max="2825" width="10" style="3" customWidth="1"/>
    <col min="2826" max="2826" width="10.33203125" style="3" customWidth="1"/>
    <col min="2827" max="2827" width="9.44140625" style="3" customWidth="1"/>
    <col min="2828" max="2828" width="10.5546875" style="3" customWidth="1"/>
    <col min="2829" max="2829" width="11.33203125" style="3" customWidth="1"/>
    <col min="2830" max="2832" width="0.88671875" style="3"/>
    <col min="2833" max="2833" width="0.88671875" style="3" customWidth="1"/>
    <col min="2834" max="2834" width="0.44140625" style="3" customWidth="1"/>
    <col min="2835" max="3072" width="0" style="3" hidden="1" customWidth="1"/>
    <col min="3073" max="3073" width="0.88671875" style="3"/>
    <col min="3074" max="3074" width="5.6640625" style="3" customWidth="1"/>
    <col min="3075" max="3075" width="48.44140625" style="3" customWidth="1"/>
    <col min="3076" max="3076" width="14" style="3" customWidth="1"/>
    <col min="3077" max="3077" width="10.33203125" style="3" customWidth="1"/>
    <col min="3078" max="3078" width="9.5546875" style="3" customWidth="1"/>
    <col min="3079" max="3079" width="10.44140625" style="3" customWidth="1"/>
    <col min="3080" max="3080" width="10.88671875" style="3" customWidth="1"/>
    <col min="3081" max="3081" width="10" style="3" customWidth="1"/>
    <col min="3082" max="3082" width="10.33203125" style="3" customWidth="1"/>
    <col min="3083" max="3083" width="9.44140625" style="3" customWidth="1"/>
    <col min="3084" max="3084" width="10.5546875" style="3" customWidth="1"/>
    <col min="3085" max="3085" width="11.33203125" style="3" customWidth="1"/>
    <col min="3086" max="3088" width="0.88671875" style="3"/>
    <col min="3089" max="3089" width="0.88671875" style="3" customWidth="1"/>
    <col min="3090" max="3090" width="0.44140625" style="3" customWidth="1"/>
    <col min="3091" max="3328" width="0" style="3" hidden="1" customWidth="1"/>
    <col min="3329" max="3329" width="0.88671875" style="3"/>
    <col min="3330" max="3330" width="5.6640625" style="3" customWidth="1"/>
    <col min="3331" max="3331" width="48.44140625" style="3" customWidth="1"/>
    <col min="3332" max="3332" width="14" style="3" customWidth="1"/>
    <col min="3333" max="3333" width="10.33203125" style="3" customWidth="1"/>
    <col min="3334" max="3334" width="9.5546875" style="3" customWidth="1"/>
    <col min="3335" max="3335" width="10.44140625" style="3" customWidth="1"/>
    <col min="3336" max="3336" width="10.88671875" style="3" customWidth="1"/>
    <col min="3337" max="3337" width="10" style="3" customWidth="1"/>
    <col min="3338" max="3338" width="10.33203125" style="3" customWidth="1"/>
    <col min="3339" max="3339" width="9.44140625" style="3" customWidth="1"/>
    <col min="3340" max="3340" width="10.5546875" style="3" customWidth="1"/>
    <col min="3341" max="3341" width="11.33203125" style="3" customWidth="1"/>
    <col min="3342" max="3344" width="0.88671875" style="3"/>
    <col min="3345" max="3345" width="0.88671875" style="3" customWidth="1"/>
    <col min="3346" max="3346" width="0.44140625" style="3" customWidth="1"/>
    <col min="3347" max="3584" width="0" style="3" hidden="1" customWidth="1"/>
    <col min="3585" max="3585" width="0.88671875" style="3"/>
    <col min="3586" max="3586" width="5.6640625" style="3" customWidth="1"/>
    <col min="3587" max="3587" width="48.44140625" style="3" customWidth="1"/>
    <col min="3588" max="3588" width="14" style="3" customWidth="1"/>
    <col min="3589" max="3589" width="10.33203125" style="3" customWidth="1"/>
    <col min="3590" max="3590" width="9.5546875" style="3" customWidth="1"/>
    <col min="3591" max="3591" width="10.44140625" style="3" customWidth="1"/>
    <col min="3592" max="3592" width="10.88671875" style="3" customWidth="1"/>
    <col min="3593" max="3593" width="10" style="3" customWidth="1"/>
    <col min="3594" max="3594" width="10.33203125" style="3" customWidth="1"/>
    <col min="3595" max="3595" width="9.44140625" style="3" customWidth="1"/>
    <col min="3596" max="3596" width="10.5546875" style="3" customWidth="1"/>
    <col min="3597" max="3597" width="11.33203125" style="3" customWidth="1"/>
    <col min="3598" max="3600" width="0.88671875" style="3"/>
    <col min="3601" max="3601" width="0.88671875" style="3" customWidth="1"/>
    <col min="3602" max="3602" width="0.44140625" style="3" customWidth="1"/>
    <col min="3603" max="3840" width="0" style="3" hidden="1" customWidth="1"/>
    <col min="3841" max="3841" width="0.88671875" style="3"/>
    <col min="3842" max="3842" width="5.6640625" style="3" customWidth="1"/>
    <col min="3843" max="3843" width="48.44140625" style="3" customWidth="1"/>
    <col min="3844" max="3844" width="14" style="3" customWidth="1"/>
    <col min="3845" max="3845" width="10.33203125" style="3" customWidth="1"/>
    <col min="3846" max="3846" width="9.5546875" style="3" customWidth="1"/>
    <col min="3847" max="3847" width="10.44140625" style="3" customWidth="1"/>
    <col min="3848" max="3848" width="10.88671875" style="3" customWidth="1"/>
    <col min="3849" max="3849" width="10" style="3" customWidth="1"/>
    <col min="3850" max="3850" width="10.33203125" style="3" customWidth="1"/>
    <col min="3851" max="3851" width="9.44140625" style="3" customWidth="1"/>
    <col min="3852" max="3852" width="10.5546875" style="3" customWidth="1"/>
    <col min="3853" max="3853" width="11.33203125" style="3" customWidth="1"/>
    <col min="3854" max="3856" width="0.88671875" style="3"/>
    <col min="3857" max="3857" width="0.88671875" style="3" customWidth="1"/>
    <col min="3858" max="3858" width="0.44140625" style="3" customWidth="1"/>
    <col min="3859" max="4096" width="0" style="3" hidden="1" customWidth="1"/>
    <col min="4097" max="4097" width="0.88671875" style="3"/>
    <col min="4098" max="4098" width="5.6640625" style="3" customWidth="1"/>
    <col min="4099" max="4099" width="48.44140625" style="3" customWidth="1"/>
    <col min="4100" max="4100" width="14" style="3" customWidth="1"/>
    <col min="4101" max="4101" width="10.33203125" style="3" customWidth="1"/>
    <col min="4102" max="4102" width="9.5546875" style="3" customWidth="1"/>
    <col min="4103" max="4103" width="10.44140625" style="3" customWidth="1"/>
    <col min="4104" max="4104" width="10.88671875" style="3" customWidth="1"/>
    <col min="4105" max="4105" width="10" style="3" customWidth="1"/>
    <col min="4106" max="4106" width="10.33203125" style="3" customWidth="1"/>
    <col min="4107" max="4107" width="9.44140625" style="3" customWidth="1"/>
    <col min="4108" max="4108" width="10.5546875" style="3" customWidth="1"/>
    <col min="4109" max="4109" width="11.33203125" style="3" customWidth="1"/>
    <col min="4110" max="4112" width="0.88671875" style="3"/>
    <col min="4113" max="4113" width="0.88671875" style="3" customWidth="1"/>
    <col min="4114" max="4114" width="0.44140625" style="3" customWidth="1"/>
    <col min="4115" max="4352" width="0" style="3" hidden="1" customWidth="1"/>
    <col min="4353" max="4353" width="0.88671875" style="3"/>
    <col min="4354" max="4354" width="5.6640625" style="3" customWidth="1"/>
    <col min="4355" max="4355" width="48.44140625" style="3" customWidth="1"/>
    <col min="4356" max="4356" width="14" style="3" customWidth="1"/>
    <col min="4357" max="4357" width="10.33203125" style="3" customWidth="1"/>
    <col min="4358" max="4358" width="9.5546875" style="3" customWidth="1"/>
    <col min="4359" max="4359" width="10.44140625" style="3" customWidth="1"/>
    <col min="4360" max="4360" width="10.88671875" style="3" customWidth="1"/>
    <col min="4361" max="4361" width="10" style="3" customWidth="1"/>
    <col min="4362" max="4362" width="10.33203125" style="3" customWidth="1"/>
    <col min="4363" max="4363" width="9.44140625" style="3" customWidth="1"/>
    <col min="4364" max="4364" width="10.5546875" style="3" customWidth="1"/>
    <col min="4365" max="4365" width="11.33203125" style="3" customWidth="1"/>
    <col min="4366" max="4368" width="0.88671875" style="3"/>
    <col min="4369" max="4369" width="0.88671875" style="3" customWidth="1"/>
    <col min="4370" max="4370" width="0.44140625" style="3" customWidth="1"/>
    <col min="4371" max="4608" width="0" style="3" hidden="1" customWidth="1"/>
    <col min="4609" max="4609" width="0.88671875" style="3"/>
    <col min="4610" max="4610" width="5.6640625" style="3" customWidth="1"/>
    <col min="4611" max="4611" width="48.44140625" style="3" customWidth="1"/>
    <col min="4612" max="4612" width="14" style="3" customWidth="1"/>
    <col min="4613" max="4613" width="10.33203125" style="3" customWidth="1"/>
    <col min="4614" max="4614" width="9.5546875" style="3" customWidth="1"/>
    <col min="4615" max="4615" width="10.44140625" style="3" customWidth="1"/>
    <col min="4616" max="4616" width="10.88671875" style="3" customWidth="1"/>
    <col min="4617" max="4617" width="10" style="3" customWidth="1"/>
    <col min="4618" max="4618" width="10.33203125" style="3" customWidth="1"/>
    <col min="4619" max="4619" width="9.44140625" style="3" customWidth="1"/>
    <col min="4620" max="4620" width="10.5546875" style="3" customWidth="1"/>
    <col min="4621" max="4621" width="11.33203125" style="3" customWidth="1"/>
    <col min="4622" max="4624" width="0.88671875" style="3"/>
    <col min="4625" max="4625" width="0.88671875" style="3" customWidth="1"/>
    <col min="4626" max="4626" width="0.44140625" style="3" customWidth="1"/>
    <col min="4627" max="4864" width="0" style="3" hidden="1" customWidth="1"/>
    <col min="4865" max="4865" width="0.88671875" style="3"/>
    <col min="4866" max="4866" width="5.6640625" style="3" customWidth="1"/>
    <col min="4867" max="4867" width="48.44140625" style="3" customWidth="1"/>
    <col min="4868" max="4868" width="14" style="3" customWidth="1"/>
    <col min="4869" max="4869" width="10.33203125" style="3" customWidth="1"/>
    <col min="4870" max="4870" width="9.5546875" style="3" customWidth="1"/>
    <col min="4871" max="4871" width="10.44140625" style="3" customWidth="1"/>
    <col min="4872" max="4872" width="10.88671875" style="3" customWidth="1"/>
    <col min="4873" max="4873" width="10" style="3" customWidth="1"/>
    <col min="4874" max="4874" width="10.33203125" style="3" customWidth="1"/>
    <col min="4875" max="4875" width="9.44140625" style="3" customWidth="1"/>
    <col min="4876" max="4876" width="10.5546875" style="3" customWidth="1"/>
    <col min="4877" max="4877" width="11.33203125" style="3" customWidth="1"/>
    <col min="4878" max="4880" width="0.88671875" style="3"/>
    <col min="4881" max="4881" width="0.88671875" style="3" customWidth="1"/>
    <col min="4882" max="4882" width="0.44140625" style="3" customWidth="1"/>
    <col min="4883" max="5120" width="0" style="3" hidden="1" customWidth="1"/>
    <col min="5121" max="5121" width="0.88671875" style="3"/>
    <col min="5122" max="5122" width="5.6640625" style="3" customWidth="1"/>
    <col min="5123" max="5123" width="48.44140625" style="3" customWidth="1"/>
    <col min="5124" max="5124" width="14" style="3" customWidth="1"/>
    <col min="5125" max="5125" width="10.33203125" style="3" customWidth="1"/>
    <col min="5126" max="5126" width="9.5546875" style="3" customWidth="1"/>
    <col min="5127" max="5127" width="10.44140625" style="3" customWidth="1"/>
    <col min="5128" max="5128" width="10.88671875" style="3" customWidth="1"/>
    <col min="5129" max="5129" width="10" style="3" customWidth="1"/>
    <col min="5130" max="5130" width="10.33203125" style="3" customWidth="1"/>
    <col min="5131" max="5131" width="9.44140625" style="3" customWidth="1"/>
    <col min="5132" max="5132" width="10.5546875" style="3" customWidth="1"/>
    <col min="5133" max="5133" width="11.33203125" style="3" customWidth="1"/>
    <col min="5134" max="5136" width="0.88671875" style="3"/>
    <col min="5137" max="5137" width="0.88671875" style="3" customWidth="1"/>
    <col min="5138" max="5138" width="0.44140625" style="3" customWidth="1"/>
    <col min="5139" max="5376" width="0" style="3" hidden="1" customWidth="1"/>
    <col min="5377" max="5377" width="0.88671875" style="3"/>
    <col min="5378" max="5378" width="5.6640625" style="3" customWidth="1"/>
    <col min="5379" max="5379" width="48.44140625" style="3" customWidth="1"/>
    <col min="5380" max="5380" width="14" style="3" customWidth="1"/>
    <col min="5381" max="5381" width="10.33203125" style="3" customWidth="1"/>
    <col min="5382" max="5382" width="9.5546875" style="3" customWidth="1"/>
    <col min="5383" max="5383" width="10.44140625" style="3" customWidth="1"/>
    <col min="5384" max="5384" width="10.88671875" style="3" customWidth="1"/>
    <col min="5385" max="5385" width="10" style="3" customWidth="1"/>
    <col min="5386" max="5386" width="10.33203125" style="3" customWidth="1"/>
    <col min="5387" max="5387" width="9.44140625" style="3" customWidth="1"/>
    <col min="5388" max="5388" width="10.5546875" style="3" customWidth="1"/>
    <col min="5389" max="5389" width="11.33203125" style="3" customWidth="1"/>
    <col min="5390" max="5392" width="0.88671875" style="3"/>
    <col min="5393" max="5393" width="0.88671875" style="3" customWidth="1"/>
    <col min="5394" max="5394" width="0.44140625" style="3" customWidth="1"/>
    <col min="5395" max="5632" width="0" style="3" hidden="1" customWidth="1"/>
    <col min="5633" max="5633" width="0.88671875" style="3"/>
    <col min="5634" max="5634" width="5.6640625" style="3" customWidth="1"/>
    <col min="5635" max="5635" width="48.44140625" style="3" customWidth="1"/>
    <col min="5636" max="5636" width="14" style="3" customWidth="1"/>
    <col min="5637" max="5637" width="10.33203125" style="3" customWidth="1"/>
    <col min="5638" max="5638" width="9.5546875" style="3" customWidth="1"/>
    <col min="5639" max="5639" width="10.44140625" style="3" customWidth="1"/>
    <col min="5640" max="5640" width="10.88671875" style="3" customWidth="1"/>
    <col min="5641" max="5641" width="10" style="3" customWidth="1"/>
    <col min="5642" max="5642" width="10.33203125" style="3" customWidth="1"/>
    <col min="5643" max="5643" width="9.44140625" style="3" customWidth="1"/>
    <col min="5644" max="5644" width="10.5546875" style="3" customWidth="1"/>
    <col min="5645" max="5645" width="11.33203125" style="3" customWidth="1"/>
    <col min="5646" max="5648" width="0.88671875" style="3"/>
    <col min="5649" max="5649" width="0.88671875" style="3" customWidth="1"/>
    <col min="5650" max="5650" width="0.44140625" style="3" customWidth="1"/>
    <col min="5651" max="5888" width="0" style="3" hidden="1" customWidth="1"/>
    <col min="5889" max="5889" width="0.88671875" style="3"/>
    <col min="5890" max="5890" width="5.6640625" style="3" customWidth="1"/>
    <col min="5891" max="5891" width="48.44140625" style="3" customWidth="1"/>
    <col min="5892" max="5892" width="14" style="3" customWidth="1"/>
    <col min="5893" max="5893" width="10.33203125" style="3" customWidth="1"/>
    <col min="5894" max="5894" width="9.5546875" style="3" customWidth="1"/>
    <col min="5895" max="5895" width="10.44140625" style="3" customWidth="1"/>
    <col min="5896" max="5896" width="10.88671875" style="3" customWidth="1"/>
    <col min="5897" max="5897" width="10" style="3" customWidth="1"/>
    <col min="5898" max="5898" width="10.33203125" style="3" customWidth="1"/>
    <col min="5899" max="5899" width="9.44140625" style="3" customWidth="1"/>
    <col min="5900" max="5900" width="10.5546875" style="3" customWidth="1"/>
    <col min="5901" max="5901" width="11.33203125" style="3" customWidth="1"/>
    <col min="5902" max="5904" width="0.88671875" style="3"/>
    <col min="5905" max="5905" width="0.88671875" style="3" customWidth="1"/>
    <col min="5906" max="5906" width="0.44140625" style="3" customWidth="1"/>
    <col min="5907" max="6144" width="0" style="3" hidden="1" customWidth="1"/>
    <col min="6145" max="6145" width="0.88671875" style="3"/>
    <col min="6146" max="6146" width="5.6640625" style="3" customWidth="1"/>
    <col min="6147" max="6147" width="48.44140625" style="3" customWidth="1"/>
    <col min="6148" max="6148" width="14" style="3" customWidth="1"/>
    <col min="6149" max="6149" width="10.33203125" style="3" customWidth="1"/>
    <col min="6150" max="6150" width="9.5546875" style="3" customWidth="1"/>
    <col min="6151" max="6151" width="10.44140625" style="3" customWidth="1"/>
    <col min="6152" max="6152" width="10.88671875" style="3" customWidth="1"/>
    <col min="6153" max="6153" width="10" style="3" customWidth="1"/>
    <col min="6154" max="6154" width="10.33203125" style="3" customWidth="1"/>
    <col min="6155" max="6155" width="9.44140625" style="3" customWidth="1"/>
    <col min="6156" max="6156" width="10.5546875" style="3" customWidth="1"/>
    <col min="6157" max="6157" width="11.33203125" style="3" customWidth="1"/>
    <col min="6158" max="6160" width="0.88671875" style="3"/>
    <col min="6161" max="6161" width="0.88671875" style="3" customWidth="1"/>
    <col min="6162" max="6162" width="0.44140625" style="3" customWidth="1"/>
    <col min="6163" max="6400" width="0" style="3" hidden="1" customWidth="1"/>
    <col min="6401" max="6401" width="0.88671875" style="3"/>
    <col min="6402" max="6402" width="5.6640625" style="3" customWidth="1"/>
    <col min="6403" max="6403" width="48.44140625" style="3" customWidth="1"/>
    <col min="6404" max="6404" width="14" style="3" customWidth="1"/>
    <col min="6405" max="6405" width="10.33203125" style="3" customWidth="1"/>
    <col min="6406" max="6406" width="9.5546875" style="3" customWidth="1"/>
    <col min="6407" max="6407" width="10.44140625" style="3" customWidth="1"/>
    <col min="6408" max="6408" width="10.88671875" style="3" customWidth="1"/>
    <col min="6409" max="6409" width="10" style="3" customWidth="1"/>
    <col min="6410" max="6410" width="10.33203125" style="3" customWidth="1"/>
    <col min="6411" max="6411" width="9.44140625" style="3" customWidth="1"/>
    <col min="6412" max="6412" width="10.5546875" style="3" customWidth="1"/>
    <col min="6413" max="6413" width="11.33203125" style="3" customWidth="1"/>
    <col min="6414" max="6416" width="0.88671875" style="3"/>
    <col min="6417" max="6417" width="0.88671875" style="3" customWidth="1"/>
    <col min="6418" max="6418" width="0.44140625" style="3" customWidth="1"/>
    <col min="6419" max="6656" width="0" style="3" hidden="1" customWidth="1"/>
    <col min="6657" max="6657" width="0.88671875" style="3"/>
    <col min="6658" max="6658" width="5.6640625" style="3" customWidth="1"/>
    <col min="6659" max="6659" width="48.44140625" style="3" customWidth="1"/>
    <col min="6660" max="6660" width="14" style="3" customWidth="1"/>
    <col min="6661" max="6661" width="10.33203125" style="3" customWidth="1"/>
    <col min="6662" max="6662" width="9.5546875" style="3" customWidth="1"/>
    <col min="6663" max="6663" width="10.44140625" style="3" customWidth="1"/>
    <col min="6664" max="6664" width="10.88671875" style="3" customWidth="1"/>
    <col min="6665" max="6665" width="10" style="3" customWidth="1"/>
    <col min="6666" max="6666" width="10.33203125" style="3" customWidth="1"/>
    <col min="6667" max="6667" width="9.44140625" style="3" customWidth="1"/>
    <col min="6668" max="6668" width="10.5546875" style="3" customWidth="1"/>
    <col min="6669" max="6669" width="11.33203125" style="3" customWidth="1"/>
    <col min="6670" max="6672" width="0.88671875" style="3"/>
    <col min="6673" max="6673" width="0.88671875" style="3" customWidth="1"/>
    <col min="6674" max="6674" width="0.44140625" style="3" customWidth="1"/>
    <col min="6675" max="6912" width="0" style="3" hidden="1" customWidth="1"/>
    <col min="6913" max="6913" width="0.88671875" style="3"/>
    <col min="6914" max="6914" width="5.6640625" style="3" customWidth="1"/>
    <col min="6915" max="6915" width="48.44140625" style="3" customWidth="1"/>
    <col min="6916" max="6916" width="14" style="3" customWidth="1"/>
    <col min="6917" max="6917" width="10.33203125" style="3" customWidth="1"/>
    <col min="6918" max="6918" width="9.5546875" style="3" customWidth="1"/>
    <col min="6919" max="6919" width="10.44140625" style="3" customWidth="1"/>
    <col min="6920" max="6920" width="10.88671875" style="3" customWidth="1"/>
    <col min="6921" max="6921" width="10" style="3" customWidth="1"/>
    <col min="6922" max="6922" width="10.33203125" style="3" customWidth="1"/>
    <col min="6923" max="6923" width="9.44140625" style="3" customWidth="1"/>
    <col min="6924" max="6924" width="10.5546875" style="3" customWidth="1"/>
    <col min="6925" max="6925" width="11.33203125" style="3" customWidth="1"/>
    <col min="6926" max="6928" width="0.88671875" style="3"/>
    <col min="6929" max="6929" width="0.88671875" style="3" customWidth="1"/>
    <col min="6930" max="6930" width="0.44140625" style="3" customWidth="1"/>
    <col min="6931" max="7168" width="0" style="3" hidden="1" customWidth="1"/>
    <col min="7169" max="7169" width="0.88671875" style="3"/>
    <col min="7170" max="7170" width="5.6640625" style="3" customWidth="1"/>
    <col min="7171" max="7171" width="48.44140625" style="3" customWidth="1"/>
    <col min="7172" max="7172" width="14" style="3" customWidth="1"/>
    <col min="7173" max="7173" width="10.33203125" style="3" customWidth="1"/>
    <col min="7174" max="7174" width="9.5546875" style="3" customWidth="1"/>
    <col min="7175" max="7175" width="10.44140625" style="3" customWidth="1"/>
    <col min="7176" max="7176" width="10.88671875" style="3" customWidth="1"/>
    <col min="7177" max="7177" width="10" style="3" customWidth="1"/>
    <col min="7178" max="7178" width="10.33203125" style="3" customWidth="1"/>
    <col min="7179" max="7179" width="9.44140625" style="3" customWidth="1"/>
    <col min="7180" max="7180" width="10.5546875" style="3" customWidth="1"/>
    <col min="7181" max="7181" width="11.33203125" style="3" customWidth="1"/>
    <col min="7182" max="7184" width="0.88671875" style="3"/>
    <col min="7185" max="7185" width="0.88671875" style="3" customWidth="1"/>
    <col min="7186" max="7186" width="0.44140625" style="3" customWidth="1"/>
    <col min="7187" max="7424" width="0" style="3" hidden="1" customWidth="1"/>
    <col min="7425" max="7425" width="0.88671875" style="3"/>
    <col min="7426" max="7426" width="5.6640625" style="3" customWidth="1"/>
    <col min="7427" max="7427" width="48.44140625" style="3" customWidth="1"/>
    <col min="7428" max="7428" width="14" style="3" customWidth="1"/>
    <col min="7429" max="7429" width="10.33203125" style="3" customWidth="1"/>
    <col min="7430" max="7430" width="9.5546875" style="3" customWidth="1"/>
    <col min="7431" max="7431" width="10.44140625" style="3" customWidth="1"/>
    <col min="7432" max="7432" width="10.88671875" style="3" customWidth="1"/>
    <col min="7433" max="7433" width="10" style="3" customWidth="1"/>
    <col min="7434" max="7434" width="10.33203125" style="3" customWidth="1"/>
    <col min="7435" max="7435" width="9.44140625" style="3" customWidth="1"/>
    <col min="7436" max="7436" width="10.5546875" style="3" customWidth="1"/>
    <col min="7437" max="7437" width="11.33203125" style="3" customWidth="1"/>
    <col min="7438" max="7440" width="0.88671875" style="3"/>
    <col min="7441" max="7441" width="0.88671875" style="3" customWidth="1"/>
    <col min="7442" max="7442" width="0.44140625" style="3" customWidth="1"/>
    <col min="7443" max="7680" width="0" style="3" hidden="1" customWidth="1"/>
    <col min="7681" max="7681" width="0.88671875" style="3"/>
    <col min="7682" max="7682" width="5.6640625" style="3" customWidth="1"/>
    <col min="7683" max="7683" width="48.44140625" style="3" customWidth="1"/>
    <col min="7684" max="7684" width="14" style="3" customWidth="1"/>
    <col min="7685" max="7685" width="10.33203125" style="3" customWidth="1"/>
    <col min="7686" max="7686" width="9.5546875" style="3" customWidth="1"/>
    <col min="7687" max="7687" width="10.44140625" style="3" customWidth="1"/>
    <col min="7688" max="7688" width="10.88671875" style="3" customWidth="1"/>
    <col min="7689" max="7689" width="10" style="3" customWidth="1"/>
    <col min="7690" max="7690" width="10.33203125" style="3" customWidth="1"/>
    <col min="7691" max="7691" width="9.44140625" style="3" customWidth="1"/>
    <col min="7692" max="7692" width="10.5546875" style="3" customWidth="1"/>
    <col min="7693" max="7693" width="11.33203125" style="3" customWidth="1"/>
    <col min="7694" max="7696" width="0.88671875" style="3"/>
    <col min="7697" max="7697" width="0.88671875" style="3" customWidth="1"/>
    <col min="7698" max="7698" width="0.44140625" style="3" customWidth="1"/>
    <col min="7699" max="7936" width="0" style="3" hidden="1" customWidth="1"/>
    <col min="7937" max="7937" width="0.88671875" style="3"/>
    <col min="7938" max="7938" width="5.6640625" style="3" customWidth="1"/>
    <col min="7939" max="7939" width="48.44140625" style="3" customWidth="1"/>
    <col min="7940" max="7940" width="14" style="3" customWidth="1"/>
    <col min="7941" max="7941" width="10.33203125" style="3" customWidth="1"/>
    <col min="7942" max="7942" width="9.5546875" style="3" customWidth="1"/>
    <col min="7943" max="7943" width="10.44140625" style="3" customWidth="1"/>
    <col min="7944" max="7944" width="10.88671875" style="3" customWidth="1"/>
    <col min="7945" max="7945" width="10" style="3" customWidth="1"/>
    <col min="7946" max="7946" width="10.33203125" style="3" customWidth="1"/>
    <col min="7947" max="7947" width="9.44140625" style="3" customWidth="1"/>
    <col min="7948" max="7948" width="10.5546875" style="3" customWidth="1"/>
    <col min="7949" max="7949" width="11.33203125" style="3" customWidth="1"/>
    <col min="7950" max="7952" width="0.88671875" style="3"/>
    <col min="7953" max="7953" width="0.88671875" style="3" customWidth="1"/>
    <col min="7954" max="7954" width="0.44140625" style="3" customWidth="1"/>
    <col min="7955" max="8192" width="0" style="3" hidden="1" customWidth="1"/>
    <col min="8193" max="8193" width="0.88671875" style="3"/>
    <col min="8194" max="8194" width="5.6640625" style="3" customWidth="1"/>
    <col min="8195" max="8195" width="48.44140625" style="3" customWidth="1"/>
    <col min="8196" max="8196" width="14" style="3" customWidth="1"/>
    <col min="8197" max="8197" width="10.33203125" style="3" customWidth="1"/>
    <col min="8198" max="8198" width="9.5546875" style="3" customWidth="1"/>
    <col min="8199" max="8199" width="10.44140625" style="3" customWidth="1"/>
    <col min="8200" max="8200" width="10.88671875" style="3" customWidth="1"/>
    <col min="8201" max="8201" width="10" style="3" customWidth="1"/>
    <col min="8202" max="8202" width="10.33203125" style="3" customWidth="1"/>
    <col min="8203" max="8203" width="9.44140625" style="3" customWidth="1"/>
    <col min="8204" max="8204" width="10.5546875" style="3" customWidth="1"/>
    <col min="8205" max="8205" width="11.33203125" style="3" customWidth="1"/>
    <col min="8206" max="8208" width="0.88671875" style="3"/>
    <col min="8209" max="8209" width="0.88671875" style="3" customWidth="1"/>
    <col min="8210" max="8210" width="0.44140625" style="3" customWidth="1"/>
    <col min="8211" max="8448" width="0" style="3" hidden="1" customWidth="1"/>
    <col min="8449" max="8449" width="0.88671875" style="3"/>
    <col min="8450" max="8450" width="5.6640625" style="3" customWidth="1"/>
    <col min="8451" max="8451" width="48.44140625" style="3" customWidth="1"/>
    <col min="8452" max="8452" width="14" style="3" customWidth="1"/>
    <col min="8453" max="8453" width="10.33203125" style="3" customWidth="1"/>
    <col min="8454" max="8454" width="9.5546875" style="3" customWidth="1"/>
    <col min="8455" max="8455" width="10.44140625" style="3" customWidth="1"/>
    <col min="8456" max="8456" width="10.88671875" style="3" customWidth="1"/>
    <col min="8457" max="8457" width="10" style="3" customWidth="1"/>
    <col min="8458" max="8458" width="10.33203125" style="3" customWidth="1"/>
    <col min="8459" max="8459" width="9.44140625" style="3" customWidth="1"/>
    <col min="8460" max="8460" width="10.5546875" style="3" customWidth="1"/>
    <col min="8461" max="8461" width="11.33203125" style="3" customWidth="1"/>
    <col min="8462" max="8464" width="0.88671875" style="3"/>
    <col min="8465" max="8465" width="0.88671875" style="3" customWidth="1"/>
    <col min="8466" max="8466" width="0.44140625" style="3" customWidth="1"/>
    <col min="8467" max="8704" width="0" style="3" hidden="1" customWidth="1"/>
    <col min="8705" max="8705" width="0.88671875" style="3"/>
    <col min="8706" max="8706" width="5.6640625" style="3" customWidth="1"/>
    <col min="8707" max="8707" width="48.44140625" style="3" customWidth="1"/>
    <col min="8708" max="8708" width="14" style="3" customWidth="1"/>
    <col min="8709" max="8709" width="10.33203125" style="3" customWidth="1"/>
    <col min="8710" max="8710" width="9.5546875" style="3" customWidth="1"/>
    <col min="8711" max="8711" width="10.44140625" style="3" customWidth="1"/>
    <col min="8712" max="8712" width="10.88671875" style="3" customWidth="1"/>
    <col min="8713" max="8713" width="10" style="3" customWidth="1"/>
    <col min="8714" max="8714" width="10.33203125" style="3" customWidth="1"/>
    <col min="8715" max="8715" width="9.44140625" style="3" customWidth="1"/>
    <col min="8716" max="8716" width="10.5546875" style="3" customWidth="1"/>
    <col min="8717" max="8717" width="11.33203125" style="3" customWidth="1"/>
    <col min="8718" max="8720" width="0.88671875" style="3"/>
    <col min="8721" max="8721" width="0.88671875" style="3" customWidth="1"/>
    <col min="8722" max="8722" width="0.44140625" style="3" customWidth="1"/>
    <col min="8723" max="8960" width="0" style="3" hidden="1" customWidth="1"/>
    <col min="8961" max="8961" width="0.88671875" style="3"/>
    <col min="8962" max="8962" width="5.6640625" style="3" customWidth="1"/>
    <col min="8963" max="8963" width="48.44140625" style="3" customWidth="1"/>
    <col min="8964" max="8964" width="14" style="3" customWidth="1"/>
    <col min="8965" max="8965" width="10.33203125" style="3" customWidth="1"/>
    <col min="8966" max="8966" width="9.5546875" style="3" customWidth="1"/>
    <col min="8967" max="8967" width="10.44140625" style="3" customWidth="1"/>
    <col min="8968" max="8968" width="10.88671875" style="3" customWidth="1"/>
    <col min="8969" max="8969" width="10" style="3" customWidth="1"/>
    <col min="8970" max="8970" width="10.33203125" style="3" customWidth="1"/>
    <col min="8971" max="8971" width="9.44140625" style="3" customWidth="1"/>
    <col min="8972" max="8972" width="10.5546875" style="3" customWidth="1"/>
    <col min="8973" max="8973" width="11.33203125" style="3" customWidth="1"/>
    <col min="8974" max="8976" width="0.88671875" style="3"/>
    <col min="8977" max="8977" width="0.88671875" style="3" customWidth="1"/>
    <col min="8978" max="8978" width="0.44140625" style="3" customWidth="1"/>
    <col min="8979" max="9216" width="0" style="3" hidden="1" customWidth="1"/>
    <col min="9217" max="9217" width="0.88671875" style="3"/>
    <col min="9218" max="9218" width="5.6640625" style="3" customWidth="1"/>
    <col min="9219" max="9219" width="48.44140625" style="3" customWidth="1"/>
    <col min="9220" max="9220" width="14" style="3" customWidth="1"/>
    <col min="9221" max="9221" width="10.33203125" style="3" customWidth="1"/>
    <col min="9222" max="9222" width="9.5546875" style="3" customWidth="1"/>
    <col min="9223" max="9223" width="10.44140625" style="3" customWidth="1"/>
    <col min="9224" max="9224" width="10.88671875" style="3" customWidth="1"/>
    <col min="9225" max="9225" width="10" style="3" customWidth="1"/>
    <col min="9226" max="9226" width="10.33203125" style="3" customWidth="1"/>
    <col min="9227" max="9227" width="9.44140625" style="3" customWidth="1"/>
    <col min="9228" max="9228" width="10.5546875" style="3" customWidth="1"/>
    <col min="9229" max="9229" width="11.33203125" style="3" customWidth="1"/>
    <col min="9230" max="9232" width="0.88671875" style="3"/>
    <col min="9233" max="9233" width="0.88671875" style="3" customWidth="1"/>
    <col min="9234" max="9234" width="0.44140625" style="3" customWidth="1"/>
    <col min="9235" max="9472" width="0" style="3" hidden="1" customWidth="1"/>
    <col min="9473" max="9473" width="0.88671875" style="3"/>
    <col min="9474" max="9474" width="5.6640625" style="3" customWidth="1"/>
    <col min="9475" max="9475" width="48.44140625" style="3" customWidth="1"/>
    <col min="9476" max="9476" width="14" style="3" customWidth="1"/>
    <col min="9477" max="9477" width="10.33203125" style="3" customWidth="1"/>
    <col min="9478" max="9478" width="9.5546875" style="3" customWidth="1"/>
    <col min="9479" max="9479" width="10.44140625" style="3" customWidth="1"/>
    <col min="9480" max="9480" width="10.88671875" style="3" customWidth="1"/>
    <col min="9481" max="9481" width="10" style="3" customWidth="1"/>
    <col min="9482" max="9482" width="10.33203125" style="3" customWidth="1"/>
    <col min="9483" max="9483" width="9.44140625" style="3" customWidth="1"/>
    <col min="9484" max="9484" width="10.5546875" style="3" customWidth="1"/>
    <col min="9485" max="9485" width="11.33203125" style="3" customWidth="1"/>
    <col min="9486" max="9488" width="0.88671875" style="3"/>
    <col min="9489" max="9489" width="0.88671875" style="3" customWidth="1"/>
    <col min="9490" max="9490" width="0.44140625" style="3" customWidth="1"/>
    <col min="9491" max="9728" width="0" style="3" hidden="1" customWidth="1"/>
    <col min="9729" max="9729" width="0.88671875" style="3"/>
    <col min="9730" max="9730" width="5.6640625" style="3" customWidth="1"/>
    <col min="9731" max="9731" width="48.44140625" style="3" customWidth="1"/>
    <col min="9732" max="9732" width="14" style="3" customWidth="1"/>
    <col min="9733" max="9733" width="10.33203125" style="3" customWidth="1"/>
    <col min="9734" max="9734" width="9.5546875" style="3" customWidth="1"/>
    <col min="9735" max="9735" width="10.44140625" style="3" customWidth="1"/>
    <col min="9736" max="9736" width="10.88671875" style="3" customWidth="1"/>
    <col min="9737" max="9737" width="10" style="3" customWidth="1"/>
    <col min="9738" max="9738" width="10.33203125" style="3" customWidth="1"/>
    <col min="9739" max="9739" width="9.44140625" style="3" customWidth="1"/>
    <col min="9740" max="9740" width="10.5546875" style="3" customWidth="1"/>
    <col min="9741" max="9741" width="11.33203125" style="3" customWidth="1"/>
    <col min="9742" max="9744" width="0.88671875" style="3"/>
    <col min="9745" max="9745" width="0.88671875" style="3" customWidth="1"/>
    <col min="9746" max="9746" width="0.44140625" style="3" customWidth="1"/>
    <col min="9747" max="9984" width="0" style="3" hidden="1" customWidth="1"/>
    <col min="9985" max="9985" width="0.88671875" style="3"/>
    <col min="9986" max="9986" width="5.6640625" style="3" customWidth="1"/>
    <col min="9987" max="9987" width="48.44140625" style="3" customWidth="1"/>
    <col min="9988" max="9988" width="14" style="3" customWidth="1"/>
    <col min="9989" max="9989" width="10.33203125" style="3" customWidth="1"/>
    <col min="9990" max="9990" width="9.5546875" style="3" customWidth="1"/>
    <col min="9991" max="9991" width="10.44140625" style="3" customWidth="1"/>
    <col min="9992" max="9992" width="10.88671875" style="3" customWidth="1"/>
    <col min="9993" max="9993" width="10" style="3" customWidth="1"/>
    <col min="9994" max="9994" width="10.33203125" style="3" customWidth="1"/>
    <col min="9995" max="9995" width="9.44140625" style="3" customWidth="1"/>
    <col min="9996" max="9996" width="10.5546875" style="3" customWidth="1"/>
    <col min="9997" max="9997" width="11.33203125" style="3" customWidth="1"/>
    <col min="9998" max="10000" width="0.88671875" style="3"/>
    <col min="10001" max="10001" width="0.88671875" style="3" customWidth="1"/>
    <col min="10002" max="10002" width="0.44140625" style="3" customWidth="1"/>
    <col min="10003" max="10240" width="0" style="3" hidden="1" customWidth="1"/>
    <col min="10241" max="10241" width="0.88671875" style="3"/>
    <col min="10242" max="10242" width="5.6640625" style="3" customWidth="1"/>
    <col min="10243" max="10243" width="48.44140625" style="3" customWidth="1"/>
    <col min="10244" max="10244" width="14" style="3" customWidth="1"/>
    <col min="10245" max="10245" width="10.33203125" style="3" customWidth="1"/>
    <col min="10246" max="10246" width="9.5546875" style="3" customWidth="1"/>
    <col min="10247" max="10247" width="10.44140625" style="3" customWidth="1"/>
    <col min="10248" max="10248" width="10.88671875" style="3" customWidth="1"/>
    <col min="10249" max="10249" width="10" style="3" customWidth="1"/>
    <col min="10250" max="10250" width="10.33203125" style="3" customWidth="1"/>
    <col min="10251" max="10251" width="9.44140625" style="3" customWidth="1"/>
    <col min="10252" max="10252" width="10.5546875" style="3" customWidth="1"/>
    <col min="10253" max="10253" width="11.33203125" style="3" customWidth="1"/>
    <col min="10254" max="10256" width="0.88671875" style="3"/>
    <col min="10257" max="10257" width="0.88671875" style="3" customWidth="1"/>
    <col min="10258" max="10258" width="0.44140625" style="3" customWidth="1"/>
    <col min="10259" max="10496" width="0" style="3" hidden="1" customWidth="1"/>
    <col min="10497" max="10497" width="0.88671875" style="3"/>
    <col min="10498" max="10498" width="5.6640625" style="3" customWidth="1"/>
    <col min="10499" max="10499" width="48.44140625" style="3" customWidth="1"/>
    <col min="10500" max="10500" width="14" style="3" customWidth="1"/>
    <col min="10501" max="10501" width="10.33203125" style="3" customWidth="1"/>
    <col min="10502" max="10502" width="9.5546875" style="3" customWidth="1"/>
    <col min="10503" max="10503" width="10.44140625" style="3" customWidth="1"/>
    <col min="10504" max="10504" width="10.88671875" style="3" customWidth="1"/>
    <col min="10505" max="10505" width="10" style="3" customWidth="1"/>
    <col min="10506" max="10506" width="10.33203125" style="3" customWidth="1"/>
    <col min="10507" max="10507" width="9.44140625" style="3" customWidth="1"/>
    <col min="10508" max="10508" width="10.5546875" style="3" customWidth="1"/>
    <col min="10509" max="10509" width="11.33203125" style="3" customWidth="1"/>
    <col min="10510" max="10512" width="0.88671875" style="3"/>
    <col min="10513" max="10513" width="0.88671875" style="3" customWidth="1"/>
    <col min="10514" max="10514" width="0.44140625" style="3" customWidth="1"/>
    <col min="10515" max="10752" width="0" style="3" hidden="1" customWidth="1"/>
    <col min="10753" max="10753" width="0.88671875" style="3"/>
    <col min="10754" max="10754" width="5.6640625" style="3" customWidth="1"/>
    <col min="10755" max="10755" width="48.44140625" style="3" customWidth="1"/>
    <col min="10756" max="10756" width="14" style="3" customWidth="1"/>
    <col min="10757" max="10757" width="10.33203125" style="3" customWidth="1"/>
    <col min="10758" max="10758" width="9.5546875" style="3" customWidth="1"/>
    <col min="10759" max="10759" width="10.44140625" style="3" customWidth="1"/>
    <col min="10760" max="10760" width="10.88671875" style="3" customWidth="1"/>
    <col min="10761" max="10761" width="10" style="3" customWidth="1"/>
    <col min="10762" max="10762" width="10.33203125" style="3" customWidth="1"/>
    <col min="10763" max="10763" width="9.44140625" style="3" customWidth="1"/>
    <col min="10764" max="10764" width="10.5546875" style="3" customWidth="1"/>
    <col min="10765" max="10765" width="11.33203125" style="3" customWidth="1"/>
    <col min="10766" max="10768" width="0.88671875" style="3"/>
    <col min="10769" max="10769" width="0.88671875" style="3" customWidth="1"/>
    <col min="10770" max="10770" width="0.44140625" style="3" customWidth="1"/>
    <col min="10771" max="11008" width="0" style="3" hidden="1" customWidth="1"/>
    <col min="11009" max="11009" width="0.88671875" style="3"/>
    <col min="11010" max="11010" width="5.6640625" style="3" customWidth="1"/>
    <col min="11011" max="11011" width="48.44140625" style="3" customWidth="1"/>
    <col min="11012" max="11012" width="14" style="3" customWidth="1"/>
    <col min="11013" max="11013" width="10.33203125" style="3" customWidth="1"/>
    <col min="11014" max="11014" width="9.5546875" style="3" customWidth="1"/>
    <col min="11015" max="11015" width="10.44140625" style="3" customWidth="1"/>
    <col min="11016" max="11016" width="10.88671875" style="3" customWidth="1"/>
    <col min="11017" max="11017" width="10" style="3" customWidth="1"/>
    <col min="11018" max="11018" width="10.33203125" style="3" customWidth="1"/>
    <col min="11019" max="11019" width="9.44140625" style="3" customWidth="1"/>
    <col min="11020" max="11020" width="10.5546875" style="3" customWidth="1"/>
    <col min="11021" max="11021" width="11.33203125" style="3" customWidth="1"/>
    <col min="11022" max="11024" width="0.88671875" style="3"/>
    <col min="11025" max="11025" width="0.88671875" style="3" customWidth="1"/>
    <col min="11026" max="11026" width="0.44140625" style="3" customWidth="1"/>
    <col min="11027" max="11264" width="0" style="3" hidden="1" customWidth="1"/>
    <col min="11265" max="11265" width="0.88671875" style="3"/>
    <col min="11266" max="11266" width="5.6640625" style="3" customWidth="1"/>
    <col min="11267" max="11267" width="48.44140625" style="3" customWidth="1"/>
    <col min="11268" max="11268" width="14" style="3" customWidth="1"/>
    <col min="11269" max="11269" width="10.33203125" style="3" customWidth="1"/>
    <col min="11270" max="11270" width="9.5546875" style="3" customWidth="1"/>
    <col min="11271" max="11271" width="10.44140625" style="3" customWidth="1"/>
    <col min="11272" max="11272" width="10.88671875" style="3" customWidth="1"/>
    <col min="11273" max="11273" width="10" style="3" customWidth="1"/>
    <col min="11274" max="11274" width="10.33203125" style="3" customWidth="1"/>
    <col min="11275" max="11275" width="9.44140625" style="3" customWidth="1"/>
    <col min="11276" max="11276" width="10.5546875" style="3" customWidth="1"/>
    <col min="11277" max="11277" width="11.33203125" style="3" customWidth="1"/>
    <col min="11278" max="11280" width="0.88671875" style="3"/>
    <col min="11281" max="11281" width="0.88671875" style="3" customWidth="1"/>
    <col min="11282" max="11282" width="0.44140625" style="3" customWidth="1"/>
    <col min="11283" max="11520" width="0" style="3" hidden="1" customWidth="1"/>
    <col min="11521" max="11521" width="0.88671875" style="3"/>
    <col min="11522" max="11522" width="5.6640625" style="3" customWidth="1"/>
    <col min="11523" max="11523" width="48.44140625" style="3" customWidth="1"/>
    <col min="11524" max="11524" width="14" style="3" customWidth="1"/>
    <col min="11525" max="11525" width="10.33203125" style="3" customWidth="1"/>
    <col min="11526" max="11526" width="9.5546875" style="3" customWidth="1"/>
    <col min="11527" max="11527" width="10.44140625" style="3" customWidth="1"/>
    <col min="11528" max="11528" width="10.88671875" style="3" customWidth="1"/>
    <col min="11529" max="11529" width="10" style="3" customWidth="1"/>
    <col min="11530" max="11530" width="10.33203125" style="3" customWidth="1"/>
    <col min="11531" max="11531" width="9.44140625" style="3" customWidth="1"/>
    <col min="11532" max="11532" width="10.5546875" style="3" customWidth="1"/>
    <col min="11533" max="11533" width="11.33203125" style="3" customWidth="1"/>
    <col min="11534" max="11536" width="0.88671875" style="3"/>
    <col min="11537" max="11537" width="0.88671875" style="3" customWidth="1"/>
    <col min="11538" max="11538" width="0.44140625" style="3" customWidth="1"/>
    <col min="11539" max="11776" width="0" style="3" hidden="1" customWidth="1"/>
    <col min="11777" max="11777" width="0.88671875" style="3"/>
    <col min="11778" max="11778" width="5.6640625" style="3" customWidth="1"/>
    <col min="11779" max="11779" width="48.44140625" style="3" customWidth="1"/>
    <col min="11780" max="11780" width="14" style="3" customWidth="1"/>
    <col min="11781" max="11781" width="10.33203125" style="3" customWidth="1"/>
    <col min="11782" max="11782" width="9.5546875" style="3" customWidth="1"/>
    <col min="11783" max="11783" width="10.44140625" style="3" customWidth="1"/>
    <col min="11784" max="11784" width="10.88671875" style="3" customWidth="1"/>
    <col min="11785" max="11785" width="10" style="3" customWidth="1"/>
    <col min="11786" max="11786" width="10.33203125" style="3" customWidth="1"/>
    <col min="11787" max="11787" width="9.44140625" style="3" customWidth="1"/>
    <col min="11788" max="11788" width="10.5546875" style="3" customWidth="1"/>
    <col min="11789" max="11789" width="11.33203125" style="3" customWidth="1"/>
    <col min="11790" max="11792" width="0.88671875" style="3"/>
    <col min="11793" max="11793" width="0.88671875" style="3" customWidth="1"/>
    <col min="11794" max="11794" width="0.44140625" style="3" customWidth="1"/>
    <col min="11795" max="12032" width="0" style="3" hidden="1" customWidth="1"/>
    <col min="12033" max="12033" width="0.88671875" style="3"/>
    <col min="12034" max="12034" width="5.6640625" style="3" customWidth="1"/>
    <col min="12035" max="12035" width="48.44140625" style="3" customWidth="1"/>
    <col min="12036" max="12036" width="14" style="3" customWidth="1"/>
    <col min="12037" max="12037" width="10.33203125" style="3" customWidth="1"/>
    <col min="12038" max="12038" width="9.5546875" style="3" customWidth="1"/>
    <col min="12039" max="12039" width="10.44140625" style="3" customWidth="1"/>
    <col min="12040" max="12040" width="10.88671875" style="3" customWidth="1"/>
    <col min="12041" max="12041" width="10" style="3" customWidth="1"/>
    <col min="12042" max="12042" width="10.33203125" style="3" customWidth="1"/>
    <col min="12043" max="12043" width="9.44140625" style="3" customWidth="1"/>
    <col min="12044" max="12044" width="10.5546875" style="3" customWidth="1"/>
    <col min="12045" max="12045" width="11.33203125" style="3" customWidth="1"/>
    <col min="12046" max="12048" width="0.88671875" style="3"/>
    <col min="12049" max="12049" width="0.88671875" style="3" customWidth="1"/>
    <col min="12050" max="12050" width="0.44140625" style="3" customWidth="1"/>
    <col min="12051" max="12288" width="0" style="3" hidden="1" customWidth="1"/>
    <col min="12289" max="12289" width="0.88671875" style="3"/>
    <col min="12290" max="12290" width="5.6640625" style="3" customWidth="1"/>
    <col min="12291" max="12291" width="48.44140625" style="3" customWidth="1"/>
    <col min="12292" max="12292" width="14" style="3" customWidth="1"/>
    <col min="12293" max="12293" width="10.33203125" style="3" customWidth="1"/>
    <col min="12294" max="12294" width="9.5546875" style="3" customWidth="1"/>
    <col min="12295" max="12295" width="10.44140625" style="3" customWidth="1"/>
    <col min="12296" max="12296" width="10.88671875" style="3" customWidth="1"/>
    <col min="12297" max="12297" width="10" style="3" customWidth="1"/>
    <col min="12298" max="12298" width="10.33203125" style="3" customWidth="1"/>
    <col min="12299" max="12299" width="9.44140625" style="3" customWidth="1"/>
    <col min="12300" max="12300" width="10.5546875" style="3" customWidth="1"/>
    <col min="12301" max="12301" width="11.33203125" style="3" customWidth="1"/>
    <col min="12302" max="12304" width="0.88671875" style="3"/>
    <col min="12305" max="12305" width="0.88671875" style="3" customWidth="1"/>
    <col min="12306" max="12306" width="0.44140625" style="3" customWidth="1"/>
    <col min="12307" max="12544" width="0" style="3" hidden="1" customWidth="1"/>
    <col min="12545" max="12545" width="0.88671875" style="3"/>
    <col min="12546" max="12546" width="5.6640625" style="3" customWidth="1"/>
    <col min="12547" max="12547" width="48.44140625" style="3" customWidth="1"/>
    <col min="12548" max="12548" width="14" style="3" customWidth="1"/>
    <col min="12549" max="12549" width="10.33203125" style="3" customWidth="1"/>
    <col min="12550" max="12550" width="9.5546875" style="3" customWidth="1"/>
    <col min="12551" max="12551" width="10.44140625" style="3" customWidth="1"/>
    <col min="12552" max="12552" width="10.88671875" style="3" customWidth="1"/>
    <col min="12553" max="12553" width="10" style="3" customWidth="1"/>
    <col min="12554" max="12554" width="10.33203125" style="3" customWidth="1"/>
    <col min="12555" max="12555" width="9.44140625" style="3" customWidth="1"/>
    <col min="12556" max="12556" width="10.5546875" style="3" customWidth="1"/>
    <col min="12557" max="12557" width="11.33203125" style="3" customWidth="1"/>
    <col min="12558" max="12560" width="0.88671875" style="3"/>
    <col min="12561" max="12561" width="0.88671875" style="3" customWidth="1"/>
    <col min="12562" max="12562" width="0.44140625" style="3" customWidth="1"/>
    <col min="12563" max="12800" width="0" style="3" hidden="1" customWidth="1"/>
    <col min="12801" max="12801" width="0.88671875" style="3"/>
    <col min="12802" max="12802" width="5.6640625" style="3" customWidth="1"/>
    <col min="12803" max="12803" width="48.44140625" style="3" customWidth="1"/>
    <col min="12804" max="12804" width="14" style="3" customWidth="1"/>
    <col min="12805" max="12805" width="10.33203125" style="3" customWidth="1"/>
    <col min="12806" max="12806" width="9.5546875" style="3" customWidth="1"/>
    <col min="12807" max="12807" width="10.44140625" style="3" customWidth="1"/>
    <col min="12808" max="12808" width="10.88671875" style="3" customWidth="1"/>
    <col min="12809" max="12809" width="10" style="3" customWidth="1"/>
    <col min="12810" max="12810" width="10.33203125" style="3" customWidth="1"/>
    <col min="12811" max="12811" width="9.44140625" style="3" customWidth="1"/>
    <col min="12812" max="12812" width="10.5546875" style="3" customWidth="1"/>
    <col min="12813" max="12813" width="11.33203125" style="3" customWidth="1"/>
    <col min="12814" max="12816" width="0.88671875" style="3"/>
    <col min="12817" max="12817" width="0.88671875" style="3" customWidth="1"/>
    <col min="12818" max="12818" width="0.44140625" style="3" customWidth="1"/>
    <col min="12819" max="13056" width="0" style="3" hidden="1" customWidth="1"/>
    <col min="13057" max="13057" width="0.88671875" style="3"/>
    <col min="13058" max="13058" width="5.6640625" style="3" customWidth="1"/>
    <col min="13059" max="13059" width="48.44140625" style="3" customWidth="1"/>
    <col min="13060" max="13060" width="14" style="3" customWidth="1"/>
    <col min="13061" max="13061" width="10.33203125" style="3" customWidth="1"/>
    <col min="13062" max="13062" width="9.5546875" style="3" customWidth="1"/>
    <col min="13063" max="13063" width="10.44140625" style="3" customWidth="1"/>
    <col min="13064" max="13064" width="10.88671875" style="3" customWidth="1"/>
    <col min="13065" max="13065" width="10" style="3" customWidth="1"/>
    <col min="13066" max="13066" width="10.33203125" style="3" customWidth="1"/>
    <col min="13067" max="13067" width="9.44140625" style="3" customWidth="1"/>
    <col min="13068" max="13068" width="10.5546875" style="3" customWidth="1"/>
    <col min="13069" max="13069" width="11.33203125" style="3" customWidth="1"/>
    <col min="13070" max="13072" width="0.88671875" style="3"/>
    <col min="13073" max="13073" width="0.88671875" style="3" customWidth="1"/>
    <col min="13074" max="13074" width="0.44140625" style="3" customWidth="1"/>
    <col min="13075" max="13312" width="0" style="3" hidden="1" customWidth="1"/>
    <col min="13313" max="13313" width="0.88671875" style="3"/>
    <col min="13314" max="13314" width="5.6640625" style="3" customWidth="1"/>
    <col min="13315" max="13315" width="48.44140625" style="3" customWidth="1"/>
    <col min="13316" max="13316" width="14" style="3" customWidth="1"/>
    <col min="13317" max="13317" width="10.33203125" style="3" customWidth="1"/>
    <col min="13318" max="13318" width="9.5546875" style="3" customWidth="1"/>
    <col min="13319" max="13319" width="10.44140625" style="3" customWidth="1"/>
    <col min="13320" max="13320" width="10.88671875" style="3" customWidth="1"/>
    <col min="13321" max="13321" width="10" style="3" customWidth="1"/>
    <col min="13322" max="13322" width="10.33203125" style="3" customWidth="1"/>
    <col min="13323" max="13323" width="9.44140625" style="3" customWidth="1"/>
    <col min="13324" max="13324" width="10.5546875" style="3" customWidth="1"/>
    <col min="13325" max="13325" width="11.33203125" style="3" customWidth="1"/>
    <col min="13326" max="13328" width="0.88671875" style="3"/>
    <col min="13329" max="13329" width="0.88671875" style="3" customWidth="1"/>
    <col min="13330" max="13330" width="0.44140625" style="3" customWidth="1"/>
    <col min="13331" max="13568" width="0" style="3" hidden="1" customWidth="1"/>
    <col min="13569" max="13569" width="0.88671875" style="3"/>
    <col min="13570" max="13570" width="5.6640625" style="3" customWidth="1"/>
    <col min="13571" max="13571" width="48.44140625" style="3" customWidth="1"/>
    <col min="13572" max="13572" width="14" style="3" customWidth="1"/>
    <col min="13573" max="13573" width="10.33203125" style="3" customWidth="1"/>
    <col min="13574" max="13574" width="9.5546875" style="3" customWidth="1"/>
    <col min="13575" max="13575" width="10.44140625" style="3" customWidth="1"/>
    <col min="13576" max="13576" width="10.88671875" style="3" customWidth="1"/>
    <col min="13577" max="13577" width="10" style="3" customWidth="1"/>
    <col min="13578" max="13578" width="10.33203125" style="3" customWidth="1"/>
    <col min="13579" max="13579" width="9.44140625" style="3" customWidth="1"/>
    <col min="13580" max="13580" width="10.5546875" style="3" customWidth="1"/>
    <col min="13581" max="13581" width="11.33203125" style="3" customWidth="1"/>
    <col min="13582" max="13584" width="0.88671875" style="3"/>
    <col min="13585" max="13585" width="0.88671875" style="3" customWidth="1"/>
    <col min="13586" max="13586" width="0.44140625" style="3" customWidth="1"/>
    <col min="13587" max="13824" width="0" style="3" hidden="1" customWidth="1"/>
    <col min="13825" max="13825" width="0.88671875" style="3"/>
    <col min="13826" max="13826" width="5.6640625" style="3" customWidth="1"/>
    <col min="13827" max="13827" width="48.44140625" style="3" customWidth="1"/>
    <col min="13828" max="13828" width="14" style="3" customWidth="1"/>
    <col min="13829" max="13829" width="10.33203125" style="3" customWidth="1"/>
    <col min="13830" max="13830" width="9.5546875" style="3" customWidth="1"/>
    <col min="13831" max="13831" width="10.44140625" style="3" customWidth="1"/>
    <col min="13832" max="13832" width="10.88671875" style="3" customWidth="1"/>
    <col min="13833" max="13833" width="10" style="3" customWidth="1"/>
    <col min="13834" max="13834" width="10.33203125" style="3" customWidth="1"/>
    <col min="13835" max="13835" width="9.44140625" style="3" customWidth="1"/>
    <col min="13836" max="13836" width="10.5546875" style="3" customWidth="1"/>
    <col min="13837" max="13837" width="11.33203125" style="3" customWidth="1"/>
    <col min="13838" max="13840" width="0.88671875" style="3"/>
    <col min="13841" max="13841" width="0.88671875" style="3" customWidth="1"/>
    <col min="13842" max="13842" width="0.44140625" style="3" customWidth="1"/>
    <col min="13843" max="14080" width="0" style="3" hidden="1" customWidth="1"/>
    <col min="14081" max="14081" width="0.88671875" style="3"/>
    <col min="14082" max="14082" width="5.6640625" style="3" customWidth="1"/>
    <col min="14083" max="14083" width="48.44140625" style="3" customWidth="1"/>
    <col min="14084" max="14084" width="14" style="3" customWidth="1"/>
    <col min="14085" max="14085" width="10.33203125" style="3" customWidth="1"/>
    <col min="14086" max="14086" width="9.5546875" style="3" customWidth="1"/>
    <col min="14087" max="14087" width="10.44140625" style="3" customWidth="1"/>
    <col min="14088" max="14088" width="10.88671875" style="3" customWidth="1"/>
    <col min="14089" max="14089" width="10" style="3" customWidth="1"/>
    <col min="14090" max="14090" width="10.33203125" style="3" customWidth="1"/>
    <col min="14091" max="14091" width="9.44140625" style="3" customWidth="1"/>
    <col min="14092" max="14092" width="10.5546875" style="3" customWidth="1"/>
    <col min="14093" max="14093" width="11.33203125" style="3" customWidth="1"/>
    <col min="14094" max="14096" width="0.88671875" style="3"/>
    <col min="14097" max="14097" width="0.88671875" style="3" customWidth="1"/>
    <col min="14098" max="14098" width="0.44140625" style="3" customWidth="1"/>
    <col min="14099" max="14336" width="0" style="3" hidden="1" customWidth="1"/>
    <col min="14337" max="14337" width="0.88671875" style="3"/>
    <col min="14338" max="14338" width="5.6640625" style="3" customWidth="1"/>
    <col min="14339" max="14339" width="48.44140625" style="3" customWidth="1"/>
    <col min="14340" max="14340" width="14" style="3" customWidth="1"/>
    <col min="14341" max="14341" width="10.33203125" style="3" customWidth="1"/>
    <col min="14342" max="14342" width="9.5546875" style="3" customWidth="1"/>
    <col min="14343" max="14343" width="10.44140625" style="3" customWidth="1"/>
    <col min="14344" max="14344" width="10.88671875" style="3" customWidth="1"/>
    <col min="14345" max="14345" width="10" style="3" customWidth="1"/>
    <col min="14346" max="14346" width="10.33203125" style="3" customWidth="1"/>
    <col min="14347" max="14347" width="9.44140625" style="3" customWidth="1"/>
    <col min="14348" max="14348" width="10.5546875" style="3" customWidth="1"/>
    <col min="14349" max="14349" width="11.33203125" style="3" customWidth="1"/>
    <col min="14350" max="14352" width="0.88671875" style="3"/>
    <col min="14353" max="14353" width="0.88671875" style="3" customWidth="1"/>
    <col min="14354" max="14354" width="0.44140625" style="3" customWidth="1"/>
    <col min="14355" max="14592" width="0" style="3" hidden="1" customWidth="1"/>
    <col min="14593" max="14593" width="0.88671875" style="3"/>
    <col min="14594" max="14594" width="5.6640625" style="3" customWidth="1"/>
    <col min="14595" max="14595" width="48.44140625" style="3" customWidth="1"/>
    <col min="14596" max="14596" width="14" style="3" customWidth="1"/>
    <col min="14597" max="14597" width="10.33203125" style="3" customWidth="1"/>
    <col min="14598" max="14598" width="9.5546875" style="3" customWidth="1"/>
    <col min="14599" max="14599" width="10.44140625" style="3" customWidth="1"/>
    <col min="14600" max="14600" width="10.88671875" style="3" customWidth="1"/>
    <col min="14601" max="14601" width="10" style="3" customWidth="1"/>
    <col min="14602" max="14602" width="10.33203125" style="3" customWidth="1"/>
    <col min="14603" max="14603" width="9.44140625" style="3" customWidth="1"/>
    <col min="14604" max="14604" width="10.5546875" style="3" customWidth="1"/>
    <col min="14605" max="14605" width="11.33203125" style="3" customWidth="1"/>
    <col min="14606" max="14608" width="0.88671875" style="3"/>
    <col min="14609" max="14609" width="0.88671875" style="3" customWidth="1"/>
    <col min="14610" max="14610" width="0.44140625" style="3" customWidth="1"/>
    <col min="14611" max="14848" width="0" style="3" hidden="1" customWidth="1"/>
    <col min="14849" max="14849" width="0.88671875" style="3"/>
    <col min="14850" max="14850" width="5.6640625" style="3" customWidth="1"/>
    <col min="14851" max="14851" width="48.44140625" style="3" customWidth="1"/>
    <col min="14852" max="14852" width="14" style="3" customWidth="1"/>
    <col min="14853" max="14853" width="10.33203125" style="3" customWidth="1"/>
    <col min="14854" max="14854" width="9.5546875" style="3" customWidth="1"/>
    <col min="14855" max="14855" width="10.44140625" style="3" customWidth="1"/>
    <col min="14856" max="14856" width="10.88671875" style="3" customWidth="1"/>
    <col min="14857" max="14857" width="10" style="3" customWidth="1"/>
    <col min="14858" max="14858" width="10.33203125" style="3" customWidth="1"/>
    <col min="14859" max="14859" width="9.44140625" style="3" customWidth="1"/>
    <col min="14860" max="14860" width="10.5546875" style="3" customWidth="1"/>
    <col min="14861" max="14861" width="11.33203125" style="3" customWidth="1"/>
    <col min="14862" max="14864" width="0.88671875" style="3"/>
    <col min="14865" max="14865" width="0.88671875" style="3" customWidth="1"/>
    <col min="14866" max="14866" width="0.44140625" style="3" customWidth="1"/>
    <col min="14867" max="15104" width="0" style="3" hidden="1" customWidth="1"/>
    <col min="15105" max="15105" width="0.88671875" style="3"/>
    <col min="15106" max="15106" width="5.6640625" style="3" customWidth="1"/>
    <col min="15107" max="15107" width="48.44140625" style="3" customWidth="1"/>
    <col min="15108" max="15108" width="14" style="3" customWidth="1"/>
    <col min="15109" max="15109" width="10.33203125" style="3" customWidth="1"/>
    <col min="15110" max="15110" width="9.5546875" style="3" customWidth="1"/>
    <col min="15111" max="15111" width="10.44140625" style="3" customWidth="1"/>
    <col min="15112" max="15112" width="10.88671875" style="3" customWidth="1"/>
    <col min="15113" max="15113" width="10" style="3" customWidth="1"/>
    <col min="15114" max="15114" width="10.33203125" style="3" customWidth="1"/>
    <col min="15115" max="15115" width="9.44140625" style="3" customWidth="1"/>
    <col min="15116" max="15116" width="10.5546875" style="3" customWidth="1"/>
    <col min="15117" max="15117" width="11.33203125" style="3" customWidth="1"/>
    <col min="15118" max="15120" width="0.88671875" style="3"/>
    <col min="15121" max="15121" width="0.88671875" style="3" customWidth="1"/>
    <col min="15122" max="15122" width="0.44140625" style="3" customWidth="1"/>
    <col min="15123" max="15360" width="0" style="3" hidden="1" customWidth="1"/>
    <col min="15361" max="15361" width="0.88671875" style="3"/>
    <col min="15362" max="15362" width="5.6640625" style="3" customWidth="1"/>
    <col min="15363" max="15363" width="48.44140625" style="3" customWidth="1"/>
    <col min="15364" max="15364" width="14" style="3" customWidth="1"/>
    <col min="15365" max="15365" width="10.33203125" style="3" customWidth="1"/>
    <col min="15366" max="15366" width="9.5546875" style="3" customWidth="1"/>
    <col min="15367" max="15367" width="10.44140625" style="3" customWidth="1"/>
    <col min="15368" max="15368" width="10.88671875" style="3" customWidth="1"/>
    <col min="15369" max="15369" width="10" style="3" customWidth="1"/>
    <col min="15370" max="15370" width="10.33203125" style="3" customWidth="1"/>
    <col min="15371" max="15371" width="9.44140625" style="3" customWidth="1"/>
    <col min="15372" max="15372" width="10.5546875" style="3" customWidth="1"/>
    <col min="15373" max="15373" width="11.33203125" style="3" customWidth="1"/>
    <col min="15374" max="15376" width="0.88671875" style="3"/>
    <col min="15377" max="15377" width="0.88671875" style="3" customWidth="1"/>
    <col min="15378" max="15378" width="0.44140625" style="3" customWidth="1"/>
    <col min="15379" max="15616" width="0" style="3" hidden="1" customWidth="1"/>
    <col min="15617" max="15617" width="0.88671875" style="3"/>
    <col min="15618" max="15618" width="5.6640625" style="3" customWidth="1"/>
    <col min="15619" max="15619" width="48.44140625" style="3" customWidth="1"/>
    <col min="15620" max="15620" width="14" style="3" customWidth="1"/>
    <col min="15621" max="15621" width="10.33203125" style="3" customWidth="1"/>
    <col min="15622" max="15622" width="9.5546875" style="3" customWidth="1"/>
    <col min="15623" max="15623" width="10.44140625" style="3" customWidth="1"/>
    <col min="15624" max="15624" width="10.88671875" style="3" customWidth="1"/>
    <col min="15625" max="15625" width="10" style="3" customWidth="1"/>
    <col min="15626" max="15626" width="10.33203125" style="3" customWidth="1"/>
    <col min="15627" max="15627" width="9.44140625" style="3" customWidth="1"/>
    <col min="15628" max="15628" width="10.5546875" style="3" customWidth="1"/>
    <col min="15629" max="15629" width="11.33203125" style="3" customWidth="1"/>
    <col min="15630" max="15632" width="0.88671875" style="3"/>
    <col min="15633" max="15633" width="0.88671875" style="3" customWidth="1"/>
    <col min="15634" max="15634" width="0.44140625" style="3" customWidth="1"/>
    <col min="15635" max="15872" width="0" style="3" hidden="1" customWidth="1"/>
    <col min="15873" max="15873" width="0.88671875" style="3"/>
    <col min="15874" max="15874" width="5.6640625" style="3" customWidth="1"/>
    <col min="15875" max="15875" width="48.44140625" style="3" customWidth="1"/>
    <col min="15876" max="15876" width="14" style="3" customWidth="1"/>
    <col min="15877" max="15877" width="10.33203125" style="3" customWidth="1"/>
    <col min="15878" max="15878" width="9.5546875" style="3" customWidth="1"/>
    <col min="15879" max="15879" width="10.44140625" style="3" customWidth="1"/>
    <col min="15880" max="15880" width="10.88671875" style="3" customWidth="1"/>
    <col min="15881" max="15881" width="10" style="3" customWidth="1"/>
    <col min="15882" max="15882" width="10.33203125" style="3" customWidth="1"/>
    <col min="15883" max="15883" width="9.44140625" style="3" customWidth="1"/>
    <col min="15884" max="15884" width="10.5546875" style="3" customWidth="1"/>
    <col min="15885" max="15885" width="11.33203125" style="3" customWidth="1"/>
    <col min="15886" max="15888" width="0.88671875" style="3"/>
    <col min="15889" max="15889" width="0.88671875" style="3" customWidth="1"/>
    <col min="15890" max="15890" width="0.44140625" style="3" customWidth="1"/>
    <col min="15891" max="16128" width="0" style="3" hidden="1" customWidth="1"/>
    <col min="16129" max="16129" width="0.88671875" style="3"/>
    <col min="16130" max="16130" width="5.6640625" style="3" customWidth="1"/>
    <col min="16131" max="16131" width="48.44140625" style="3" customWidth="1"/>
    <col min="16132" max="16132" width="14" style="3" customWidth="1"/>
    <col min="16133" max="16133" width="10.33203125" style="3" customWidth="1"/>
    <col min="16134" max="16134" width="9.5546875" style="3" customWidth="1"/>
    <col min="16135" max="16135" width="10.44140625" style="3" customWidth="1"/>
    <col min="16136" max="16136" width="10.88671875" style="3" customWidth="1"/>
    <col min="16137" max="16137" width="10" style="3" customWidth="1"/>
    <col min="16138" max="16138" width="10.33203125" style="3" customWidth="1"/>
    <col min="16139" max="16139" width="9.44140625" style="3" customWidth="1"/>
    <col min="16140" max="16140" width="10.5546875" style="3" customWidth="1"/>
    <col min="16141" max="16141" width="11.33203125" style="3" customWidth="1"/>
    <col min="16142" max="16144" width="0.88671875" style="3"/>
    <col min="16145" max="16145" width="0.88671875" style="3" customWidth="1"/>
    <col min="16146" max="16146" width="0.44140625" style="3" customWidth="1"/>
    <col min="16147" max="16384" width="0" style="3" hidden="1" customWidth="1"/>
  </cols>
  <sheetData>
    <row r="1" spans="1:13" s="1" customFormat="1" ht="12" customHeight="1">
      <c r="K1" s="2" t="s">
        <v>861</v>
      </c>
    </row>
    <row r="2" spans="1:13" s="1" customFormat="1" ht="12" customHeight="1">
      <c r="K2" s="2" t="s">
        <v>862</v>
      </c>
    </row>
    <row r="3" spans="1:13" s="1" customFormat="1" ht="12" customHeight="1">
      <c r="K3" s="2" t="s">
        <v>1</v>
      </c>
    </row>
    <row r="4" spans="1:13" s="1" customFormat="1" ht="12" customHeight="1">
      <c r="K4" s="2" t="s">
        <v>2</v>
      </c>
    </row>
    <row r="5" spans="1:13" ht="15" customHeight="1">
      <c r="K5" s="2" t="s">
        <v>3</v>
      </c>
    </row>
    <row r="6" spans="1:13" ht="15" customHeight="1">
      <c r="A6" s="335" t="s">
        <v>863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</row>
    <row r="7" spans="1:13" ht="15" customHeight="1"/>
    <row r="8" spans="1:13">
      <c r="A8" s="342" t="s">
        <v>234</v>
      </c>
      <c r="B8" s="343" t="s">
        <v>6</v>
      </c>
      <c r="C8" s="342" t="s">
        <v>230</v>
      </c>
      <c r="D8" s="342">
        <v>2014</v>
      </c>
      <c r="E8" s="343"/>
      <c r="F8" s="342">
        <v>2015</v>
      </c>
      <c r="G8" s="343"/>
      <c r="H8" s="342">
        <v>2016</v>
      </c>
      <c r="I8" s="342"/>
      <c r="J8" s="232">
        <v>2017</v>
      </c>
      <c r="K8" s="232">
        <v>2018</v>
      </c>
      <c r="L8" s="342" t="s">
        <v>438</v>
      </c>
      <c r="M8" s="342" t="s">
        <v>439</v>
      </c>
    </row>
    <row r="9" spans="1:13" ht="27.6">
      <c r="A9" s="343"/>
      <c r="B9" s="343"/>
      <c r="C9" s="343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  <c r="J9" s="232" t="s">
        <v>546</v>
      </c>
      <c r="K9" s="232" t="s">
        <v>546</v>
      </c>
      <c r="L9" s="342"/>
      <c r="M9" s="342"/>
    </row>
    <row r="10" spans="1:13" ht="14.25" customHeight="1">
      <c r="A10" s="233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  <c r="J10" s="233">
        <v>10</v>
      </c>
      <c r="K10" s="233">
        <v>11</v>
      </c>
      <c r="L10" s="233">
        <v>11</v>
      </c>
      <c r="M10" s="233">
        <v>12</v>
      </c>
    </row>
    <row r="11" spans="1:13" ht="14.25" customHeight="1">
      <c r="A11" s="56" t="s">
        <v>487</v>
      </c>
      <c r="B11" s="4" t="s">
        <v>863</v>
      </c>
      <c r="C11" s="52" t="s">
        <v>441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</row>
    <row r="12" spans="1:13" ht="30" customHeight="1">
      <c r="A12" s="55" t="s">
        <v>493</v>
      </c>
      <c r="B12" s="16" t="s">
        <v>864</v>
      </c>
      <c r="C12" s="233" t="s">
        <v>125</v>
      </c>
      <c r="D12" s="86"/>
      <c r="E12" s="86"/>
      <c r="F12" s="86"/>
      <c r="G12" s="86"/>
      <c r="H12" s="86"/>
      <c r="I12" s="86"/>
      <c r="J12" s="86"/>
      <c r="K12" s="86"/>
      <c r="L12" s="86"/>
      <c r="M12" s="86"/>
    </row>
    <row r="13" spans="1:13" ht="75.75" customHeight="1">
      <c r="A13" s="55" t="s">
        <v>498</v>
      </c>
      <c r="B13" s="16" t="s">
        <v>865</v>
      </c>
      <c r="C13" s="233" t="s">
        <v>139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3" ht="30" customHeight="1">
      <c r="A14" s="55" t="s">
        <v>499</v>
      </c>
      <c r="B14" s="16" t="s">
        <v>866</v>
      </c>
      <c r="C14" s="233" t="s">
        <v>441</v>
      </c>
      <c r="D14" s="86"/>
      <c r="E14" s="86"/>
      <c r="F14" s="86"/>
      <c r="G14" s="86"/>
      <c r="H14" s="86"/>
      <c r="I14" s="86"/>
      <c r="J14" s="86"/>
      <c r="K14" s="86"/>
      <c r="L14" s="86"/>
      <c r="M14" s="86"/>
    </row>
  </sheetData>
  <mergeCells count="9">
    <mergeCell ref="A6:M6"/>
    <mergeCell ref="A8:A9"/>
    <mergeCell ref="B8:B9"/>
    <mergeCell ref="C8:C9"/>
    <mergeCell ref="D8:E8"/>
    <mergeCell ref="F8:G8"/>
    <mergeCell ref="H8:I8"/>
    <mergeCell ref="L8:L9"/>
    <mergeCell ref="M8:M9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8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2:WYG51"/>
  <sheetViews>
    <sheetView view="pageBreakPreview" topLeftCell="A2" zoomScale="90" zoomScaleSheetLayoutView="90" workbookViewId="0">
      <pane ySplit="12" topLeftCell="A14" activePane="bottomLeft" state="frozenSplit"/>
      <selection activeCell="A2" sqref="A2"/>
      <selection pane="bottomLeft" activeCell="M64" sqref="M64"/>
    </sheetView>
  </sheetViews>
  <sheetFormatPr defaultColWidth="0" defaultRowHeight="13.8"/>
  <cols>
    <col min="1" max="1" width="7.44140625" style="3" customWidth="1"/>
    <col min="2" max="2" width="48.33203125" style="3" customWidth="1"/>
    <col min="3" max="3" width="13" style="3" customWidth="1"/>
    <col min="4" max="4" width="9.6640625" style="3" bestFit="1" customWidth="1"/>
    <col min="5" max="5" width="9.109375" style="3" customWidth="1"/>
    <col min="6" max="6" width="10.109375" style="3" customWidth="1"/>
    <col min="7" max="7" width="8.6640625" style="3" customWidth="1"/>
    <col min="8" max="9" width="9.6640625" style="3" bestFit="1" customWidth="1"/>
    <col min="10" max="11" width="10.44140625" style="3" customWidth="1"/>
    <col min="12" max="12" width="12.33203125" style="3" customWidth="1"/>
    <col min="13" max="15" width="10.109375" style="3" customWidth="1"/>
    <col min="16" max="17" width="10.44140625" style="3" customWidth="1"/>
    <col min="18" max="18" width="9.88671875" style="3" customWidth="1"/>
    <col min="19" max="20" width="9.44140625" style="3" customWidth="1"/>
    <col min="21" max="21" width="10.6640625" style="3" customWidth="1"/>
    <col min="22" max="22" width="10.44140625" style="3" hidden="1" customWidth="1"/>
    <col min="23" max="23" width="11" style="3" hidden="1" customWidth="1"/>
    <col min="24" max="39" width="0.88671875" style="3" customWidth="1"/>
    <col min="40" max="75" width="0.88671875" style="3" hidden="1" customWidth="1"/>
    <col min="76" max="76" width="0.109375" style="3" customWidth="1"/>
    <col min="77" max="267" width="0.88671875" style="3" hidden="1"/>
    <col min="268" max="268" width="7.44140625" style="3" customWidth="1"/>
    <col min="269" max="269" width="48.33203125" style="3" customWidth="1"/>
    <col min="270" max="270" width="13.6640625" style="3" customWidth="1"/>
    <col min="271" max="272" width="8.6640625" style="3" customWidth="1"/>
    <col min="273" max="274" width="8.5546875" style="3" customWidth="1"/>
    <col min="275" max="275" width="9.44140625" style="3" customWidth="1"/>
    <col min="276" max="276" width="9.88671875" style="3" customWidth="1"/>
    <col min="277" max="277" width="10.6640625" style="3" customWidth="1"/>
    <col min="278" max="278" width="10.44140625" style="3" customWidth="1"/>
    <col min="279" max="279" width="11" style="3" customWidth="1"/>
    <col min="280" max="295" width="0.88671875" style="3" customWidth="1"/>
    <col min="296" max="331" width="0.88671875" style="3" hidden="1" customWidth="1"/>
    <col min="332" max="332" width="0.109375" style="3" customWidth="1"/>
    <col min="333" max="523" width="0.88671875" style="3" hidden="1"/>
    <col min="524" max="524" width="7.44140625" style="3" customWidth="1"/>
    <col min="525" max="525" width="48.33203125" style="3" customWidth="1"/>
    <col min="526" max="526" width="13.6640625" style="3" customWidth="1"/>
    <col min="527" max="528" width="8.6640625" style="3" customWidth="1"/>
    <col min="529" max="530" width="8.5546875" style="3" customWidth="1"/>
    <col min="531" max="531" width="9.44140625" style="3" customWidth="1"/>
    <col min="532" max="532" width="9.88671875" style="3" customWidth="1"/>
    <col min="533" max="533" width="10.6640625" style="3" customWidth="1"/>
    <col min="534" max="534" width="10.44140625" style="3" customWidth="1"/>
    <col min="535" max="535" width="11" style="3" customWidth="1"/>
    <col min="536" max="551" width="0.88671875" style="3" customWidth="1"/>
    <col min="552" max="587" width="0.88671875" style="3" hidden="1" customWidth="1"/>
    <col min="588" max="588" width="0.109375" style="3" customWidth="1"/>
    <col min="589" max="779" width="0.88671875" style="3" hidden="1"/>
    <col min="780" max="780" width="7.44140625" style="3" customWidth="1"/>
    <col min="781" max="781" width="48.33203125" style="3" customWidth="1"/>
    <col min="782" max="782" width="13.6640625" style="3" customWidth="1"/>
    <col min="783" max="784" width="8.6640625" style="3" customWidth="1"/>
    <col min="785" max="786" width="8.5546875" style="3" customWidth="1"/>
    <col min="787" max="787" width="9.44140625" style="3" customWidth="1"/>
    <col min="788" max="788" width="9.88671875" style="3" customWidth="1"/>
    <col min="789" max="789" width="10.6640625" style="3" customWidth="1"/>
    <col min="790" max="790" width="10.44140625" style="3" customWidth="1"/>
    <col min="791" max="791" width="11" style="3" customWidth="1"/>
    <col min="792" max="807" width="0.88671875" style="3" customWidth="1"/>
    <col min="808" max="843" width="0.88671875" style="3" hidden="1" customWidth="1"/>
    <col min="844" max="844" width="0.109375" style="3" customWidth="1"/>
    <col min="845" max="1035" width="0.88671875" style="3" hidden="1"/>
    <col min="1036" max="1036" width="7.44140625" style="3" customWidth="1"/>
    <col min="1037" max="1037" width="48.33203125" style="3" customWidth="1"/>
    <col min="1038" max="1038" width="13.6640625" style="3" customWidth="1"/>
    <col min="1039" max="1040" width="8.6640625" style="3" customWidth="1"/>
    <col min="1041" max="1042" width="8.5546875" style="3" customWidth="1"/>
    <col min="1043" max="1043" width="9.44140625" style="3" customWidth="1"/>
    <col min="1044" max="1044" width="9.88671875" style="3" customWidth="1"/>
    <col min="1045" max="1045" width="10.6640625" style="3" customWidth="1"/>
    <col min="1046" max="1046" width="10.44140625" style="3" customWidth="1"/>
    <col min="1047" max="1047" width="11" style="3" customWidth="1"/>
    <col min="1048" max="1063" width="0.88671875" style="3" customWidth="1"/>
    <col min="1064" max="1099" width="0.88671875" style="3" hidden="1" customWidth="1"/>
    <col min="1100" max="1100" width="0.109375" style="3" customWidth="1"/>
    <col min="1101" max="1291" width="0.88671875" style="3" hidden="1"/>
    <col min="1292" max="1292" width="7.44140625" style="3" customWidth="1"/>
    <col min="1293" max="1293" width="48.33203125" style="3" customWidth="1"/>
    <col min="1294" max="1294" width="13.6640625" style="3" customWidth="1"/>
    <col min="1295" max="1296" width="8.6640625" style="3" customWidth="1"/>
    <col min="1297" max="1298" width="8.5546875" style="3" customWidth="1"/>
    <col min="1299" max="1299" width="9.44140625" style="3" customWidth="1"/>
    <col min="1300" max="1300" width="9.88671875" style="3" customWidth="1"/>
    <col min="1301" max="1301" width="10.6640625" style="3" customWidth="1"/>
    <col min="1302" max="1302" width="10.44140625" style="3" customWidth="1"/>
    <col min="1303" max="1303" width="11" style="3" customWidth="1"/>
    <col min="1304" max="1319" width="0.88671875" style="3" customWidth="1"/>
    <col min="1320" max="1355" width="0.88671875" style="3" hidden="1" customWidth="1"/>
    <col min="1356" max="1356" width="0.109375" style="3" customWidth="1"/>
    <col min="1357" max="1547" width="0.88671875" style="3" hidden="1"/>
    <col min="1548" max="1548" width="7.44140625" style="3" customWidth="1"/>
    <col min="1549" max="1549" width="48.33203125" style="3" customWidth="1"/>
    <col min="1550" max="1550" width="13.6640625" style="3" customWidth="1"/>
    <col min="1551" max="1552" width="8.6640625" style="3" customWidth="1"/>
    <col min="1553" max="1554" width="8.5546875" style="3" customWidth="1"/>
    <col min="1555" max="1555" width="9.44140625" style="3" customWidth="1"/>
    <col min="1556" max="1556" width="9.88671875" style="3" customWidth="1"/>
    <col min="1557" max="1557" width="10.6640625" style="3" customWidth="1"/>
    <col min="1558" max="1558" width="10.44140625" style="3" customWidth="1"/>
    <col min="1559" max="1559" width="11" style="3" customWidth="1"/>
    <col min="1560" max="1575" width="0.88671875" style="3" customWidth="1"/>
    <col min="1576" max="1611" width="0.88671875" style="3" hidden="1" customWidth="1"/>
    <col min="1612" max="1612" width="0.109375" style="3" customWidth="1"/>
    <col min="1613" max="1803" width="0.88671875" style="3" hidden="1"/>
    <col min="1804" max="1804" width="7.44140625" style="3" customWidth="1"/>
    <col min="1805" max="1805" width="48.33203125" style="3" customWidth="1"/>
    <col min="1806" max="1806" width="13.6640625" style="3" customWidth="1"/>
    <col min="1807" max="1808" width="8.6640625" style="3" customWidth="1"/>
    <col min="1809" max="1810" width="8.5546875" style="3" customWidth="1"/>
    <col min="1811" max="1811" width="9.44140625" style="3" customWidth="1"/>
    <col min="1812" max="1812" width="9.88671875" style="3" customWidth="1"/>
    <col min="1813" max="1813" width="10.6640625" style="3" customWidth="1"/>
    <col min="1814" max="1814" width="10.44140625" style="3" customWidth="1"/>
    <col min="1815" max="1815" width="11" style="3" customWidth="1"/>
    <col min="1816" max="1831" width="0.88671875" style="3" customWidth="1"/>
    <col min="1832" max="1867" width="0.88671875" style="3" hidden="1" customWidth="1"/>
    <col min="1868" max="1868" width="0.109375" style="3" customWidth="1"/>
    <col min="1869" max="2059" width="0.88671875" style="3" hidden="1"/>
    <col min="2060" max="2060" width="7.44140625" style="3" customWidth="1"/>
    <col min="2061" max="2061" width="48.33203125" style="3" customWidth="1"/>
    <col min="2062" max="2062" width="13.6640625" style="3" customWidth="1"/>
    <col min="2063" max="2064" width="8.6640625" style="3" customWidth="1"/>
    <col min="2065" max="2066" width="8.5546875" style="3" customWidth="1"/>
    <col min="2067" max="2067" width="9.44140625" style="3" customWidth="1"/>
    <col min="2068" max="2068" width="9.88671875" style="3" customWidth="1"/>
    <col min="2069" max="2069" width="10.6640625" style="3" customWidth="1"/>
    <col min="2070" max="2070" width="10.44140625" style="3" customWidth="1"/>
    <col min="2071" max="2071" width="11" style="3" customWidth="1"/>
    <col min="2072" max="2087" width="0.88671875" style="3" customWidth="1"/>
    <col min="2088" max="2123" width="0.88671875" style="3" hidden="1" customWidth="1"/>
    <col min="2124" max="2124" width="0.109375" style="3" customWidth="1"/>
    <col min="2125" max="2315" width="0.88671875" style="3" hidden="1"/>
    <col min="2316" max="2316" width="7.44140625" style="3" customWidth="1"/>
    <col min="2317" max="2317" width="48.33203125" style="3" customWidth="1"/>
    <col min="2318" max="2318" width="13.6640625" style="3" customWidth="1"/>
    <col min="2319" max="2320" width="8.6640625" style="3" customWidth="1"/>
    <col min="2321" max="2322" width="8.5546875" style="3" customWidth="1"/>
    <col min="2323" max="2323" width="9.44140625" style="3" customWidth="1"/>
    <col min="2324" max="2324" width="9.88671875" style="3" customWidth="1"/>
    <col min="2325" max="2325" width="10.6640625" style="3" customWidth="1"/>
    <col min="2326" max="2326" width="10.44140625" style="3" customWidth="1"/>
    <col min="2327" max="2327" width="11" style="3" customWidth="1"/>
    <col min="2328" max="2343" width="0.88671875" style="3" customWidth="1"/>
    <col min="2344" max="2379" width="0.88671875" style="3" hidden="1" customWidth="1"/>
    <col min="2380" max="2380" width="0.109375" style="3" customWidth="1"/>
    <col min="2381" max="2571" width="0.88671875" style="3" hidden="1"/>
    <col min="2572" max="2572" width="7.44140625" style="3" customWidth="1"/>
    <col min="2573" max="2573" width="48.33203125" style="3" customWidth="1"/>
    <col min="2574" max="2574" width="13.6640625" style="3" customWidth="1"/>
    <col min="2575" max="2576" width="8.6640625" style="3" customWidth="1"/>
    <col min="2577" max="2578" width="8.5546875" style="3" customWidth="1"/>
    <col min="2579" max="2579" width="9.44140625" style="3" customWidth="1"/>
    <col min="2580" max="2580" width="9.88671875" style="3" customWidth="1"/>
    <col min="2581" max="2581" width="10.6640625" style="3" customWidth="1"/>
    <col min="2582" max="2582" width="10.44140625" style="3" customWidth="1"/>
    <col min="2583" max="2583" width="11" style="3" customWidth="1"/>
    <col min="2584" max="2599" width="0.88671875" style="3" customWidth="1"/>
    <col min="2600" max="2635" width="0.88671875" style="3" hidden="1" customWidth="1"/>
    <col min="2636" max="2636" width="0.109375" style="3" customWidth="1"/>
    <col min="2637" max="2827" width="0.88671875" style="3" hidden="1"/>
    <col min="2828" max="2828" width="7.44140625" style="3" customWidth="1"/>
    <col min="2829" max="2829" width="48.33203125" style="3" customWidth="1"/>
    <col min="2830" max="2830" width="13.6640625" style="3" customWidth="1"/>
    <col min="2831" max="2832" width="8.6640625" style="3" customWidth="1"/>
    <col min="2833" max="2834" width="8.5546875" style="3" customWidth="1"/>
    <col min="2835" max="2835" width="9.44140625" style="3" customWidth="1"/>
    <col min="2836" max="2836" width="9.88671875" style="3" customWidth="1"/>
    <col min="2837" max="2837" width="10.6640625" style="3" customWidth="1"/>
    <col min="2838" max="2838" width="10.44140625" style="3" customWidth="1"/>
    <col min="2839" max="2839" width="11" style="3" customWidth="1"/>
    <col min="2840" max="2855" width="0.88671875" style="3" customWidth="1"/>
    <col min="2856" max="2891" width="0.88671875" style="3" hidden="1" customWidth="1"/>
    <col min="2892" max="2892" width="0.109375" style="3" customWidth="1"/>
    <col min="2893" max="3083" width="0.88671875" style="3" hidden="1"/>
    <col min="3084" max="3084" width="7.44140625" style="3" customWidth="1"/>
    <col min="3085" max="3085" width="48.33203125" style="3" customWidth="1"/>
    <col min="3086" max="3086" width="13.6640625" style="3" customWidth="1"/>
    <col min="3087" max="3088" width="8.6640625" style="3" customWidth="1"/>
    <col min="3089" max="3090" width="8.5546875" style="3" customWidth="1"/>
    <col min="3091" max="3091" width="9.44140625" style="3" customWidth="1"/>
    <col min="3092" max="3092" width="9.88671875" style="3" customWidth="1"/>
    <col min="3093" max="3093" width="10.6640625" style="3" customWidth="1"/>
    <col min="3094" max="3094" width="10.44140625" style="3" customWidth="1"/>
    <col min="3095" max="3095" width="11" style="3" customWidth="1"/>
    <col min="3096" max="3111" width="0.88671875" style="3" customWidth="1"/>
    <col min="3112" max="3147" width="0.88671875" style="3" hidden="1" customWidth="1"/>
    <col min="3148" max="3148" width="0.109375" style="3" customWidth="1"/>
    <col min="3149" max="3339" width="0.88671875" style="3" hidden="1"/>
    <col min="3340" max="3340" width="7.44140625" style="3" customWidth="1"/>
    <col min="3341" max="3341" width="48.33203125" style="3" customWidth="1"/>
    <col min="3342" max="3342" width="13.6640625" style="3" customWidth="1"/>
    <col min="3343" max="3344" width="8.6640625" style="3" customWidth="1"/>
    <col min="3345" max="3346" width="8.5546875" style="3" customWidth="1"/>
    <col min="3347" max="3347" width="9.44140625" style="3" customWidth="1"/>
    <col min="3348" max="3348" width="9.88671875" style="3" customWidth="1"/>
    <col min="3349" max="3349" width="10.6640625" style="3" customWidth="1"/>
    <col min="3350" max="3350" width="10.44140625" style="3" customWidth="1"/>
    <col min="3351" max="3351" width="11" style="3" customWidth="1"/>
    <col min="3352" max="3367" width="0.88671875" style="3" customWidth="1"/>
    <col min="3368" max="3403" width="0.88671875" style="3" hidden="1" customWidth="1"/>
    <col min="3404" max="3404" width="0.109375" style="3" customWidth="1"/>
    <col min="3405" max="3595" width="0.88671875" style="3" hidden="1"/>
    <col min="3596" max="3596" width="7.44140625" style="3" customWidth="1"/>
    <col min="3597" max="3597" width="48.33203125" style="3" customWidth="1"/>
    <col min="3598" max="3598" width="13.6640625" style="3" customWidth="1"/>
    <col min="3599" max="3600" width="8.6640625" style="3" customWidth="1"/>
    <col min="3601" max="3602" width="8.5546875" style="3" customWidth="1"/>
    <col min="3603" max="3603" width="9.44140625" style="3" customWidth="1"/>
    <col min="3604" max="3604" width="9.88671875" style="3" customWidth="1"/>
    <col min="3605" max="3605" width="10.6640625" style="3" customWidth="1"/>
    <col min="3606" max="3606" width="10.44140625" style="3" customWidth="1"/>
    <col min="3607" max="3607" width="11" style="3" customWidth="1"/>
    <col min="3608" max="3623" width="0.88671875" style="3" customWidth="1"/>
    <col min="3624" max="3659" width="0.88671875" style="3" hidden="1" customWidth="1"/>
    <col min="3660" max="3660" width="0.109375" style="3" customWidth="1"/>
    <col min="3661" max="3851" width="0.88671875" style="3" hidden="1"/>
    <col min="3852" max="3852" width="7.44140625" style="3" customWidth="1"/>
    <col min="3853" max="3853" width="48.33203125" style="3" customWidth="1"/>
    <col min="3854" max="3854" width="13.6640625" style="3" customWidth="1"/>
    <col min="3855" max="3856" width="8.6640625" style="3" customWidth="1"/>
    <col min="3857" max="3858" width="8.5546875" style="3" customWidth="1"/>
    <col min="3859" max="3859" width="9.44140625" style="3" customWidth="1"/>
    <col min="3860" max="3860" width="9.88671875" style="3" customWidth="1"/>
    <col min="3861" max="3861" width="10.6640625" style="3" customWidth="1"/>
    <col min="3862" max="3862" width="10.44140625" style="3" customWidth="1"/>
    <col min="3863" max="3863" width="11" style="3" customWidth="1"/>
    <col min="3864" max="3879" width="0.88671875" style="3" customWidth="1"/>
    <col min="3880" max="3915" width="0.88671875" style="3" hidden="1" customWidth="1"/>
    <col min="3916" max="3916" width="0.109375" style="3" customWidth="1"/>
    <col min="3917" max="4107" width="0.88671875" style="3" hidden="1"/>
    <col min="4108" max="4108" width="7.44140625" style="3" customWidth="1"/>
    <col min="4109" max="4109" width="48.33203125" style="3" customWidth="1"/>
    <col min="4110" max="4110" width="13.6640625" style="3" customWidth="1"/>
    <col min="4111" max="4112" width="8.6640625" style="3" customWidth="1"/>
    <col min="4113" max="4114" width="8.5546875" style="3" customWidth="1"/>
    <col min="4115" max="4115" width="9.44140625" style="3" customWidth="1"/>
    <col min="4116" max="4116" width="9.88671875" style="3" customWidth="1"/>
    <col min="4117" max="4117" width="10.6640625" style="3" customWidth="1"/>
    <col min="4118" max="4118" width="10.44140625" style="3" customWidth="1"/>
    <col min="4119" max="4119" width="11" style="3" customWidth="1"/>
    <col min="4120" max="4135" width="0.88671875" style="3" customWidth="1"/>
    <col min="4136" max="4171" width="0.88671875" style="3" hidden="1" customWidth="1"/>
    <col min="4172" max="4172" width="0.109375" style="3" customWidth="1"/>
    <col min="4173" max="4363" width="0.88671875" style="3" hidden="1"/>
    <col min="4364" max="4364" width="7.44140625" style="3" customWidth="1"/>
    <col min="4365" max="4365" width="48.33203125" style="3" customWidth="1"/>
    <col min="4366" max="4366" width="13.6640625" style="3" customWidth="1"/>
    <col min="4367" max="4368" width="8.6640625" style="3" customWidth="1"/>
    <col min="4369" max="4370" width="8.5546875" style="3" customWidth="1"/>
    <col min="4371" max="4371" width="9.44140625" style="3" customWidth="1"/>
    <col min="4372" max="4372" width="9.88671875" style="3" customWidth="1"/>
    <col min="4373" max="4373" width="10.6640625" style="3" customWidth="1"/>
    <col min="4374" max="4374" width="10.44140625" style="3" customWidth="1"/>
    <col min="4375" max="4375" width="11" style="3" customWidth="1"/>
    <col min="4376" max="4391" width="0.88671875" style="3" customWidth="1"/>
    <col min="4392" max="4427" width="0.88671875" style="3" hidden="1" customWidth="1"/>
    <col min="4428" max="4428" width="0.109375" style="3" customWidth="1"/>
    <col min="4429" max="4619" width="0.88671875" style="3" hidden="1"/>
    <col min="4620" max="4620" width="7.44140625" style="3" customWidth="1"/>
    <col min="4621" max="4621" width="48.33203125" style="3" customWidth="1"/>
    <col min="4622" max="4622" width="13.6640625" style="3" customWidth="1"/>
    <col min="4623" max="4624" width="8.6640625" style="3" customWidth="1"/>
    <col min="4625" max="4626" width="8.5546875" style="3" customWidth="1"/>
    <col min="4627" max="4627" width="9.44140625" style="3" customWidth="1"/>
    <col min="4628" max="4628" width="9.88671875" style="3" customWidth="1"/>
    <col min="4629" max="4629" width="10.6640625" style="3" customWidth="1"/>
    <col min="4630" max="4630" width="10.44140625" style="3" customWidth="1"/>
    <col min="4631" max="4631" width="11" style="3" customWidth="1"/>
    <col min="4632" max="4647" width="0.88671875" style="3" customWidth="1"/>
    <col min="4648" max="4683" width="0.88671875" style="3" hidden="1" customWidth="1"/>
    <col min="4684" max="4684" width="0.109375" style="3" customWidth="1"/>
    <col min="4685" max="4875" width="0.88671875" style="3" hidden="1"/>
    <col min="4876" max="4876" width="7.44140625" style="3" customWidth="1"/>
    <col min="4877" max="4877" width="48.33203125" style="3" customWidth="1"/>
    <col min="4878" max="4878" width="13.6640625" style="3" customWidth="1"/>
    <col min="4879" max="4880" width="8.6640625" style="3" customWidth="1"/>
    <col min="4881" max="4882" width="8.5546875" style="3" customWidth="1"/>
    <col min="4883" max="4883" width="9.44140625" style="3" customWidth="1"/>
    <col min="4884" max="4884" width="9.88671875" style="3" customWidth="1"/>
    <col min="4885" max="4885" width="10.6640625" style="3" customWidth="1"/>
    <col min="4886" max="4886" width="10.44140625" style="3" customWidth="1"/>
    <col min="4887" max="4887" width="11" style="3" customWidth="1"/>
    <col min="4888" max="4903" width="0.88671875" style="3" customWidth="1"/>
    <col min="4904" max="4939" width="0.88671875" style="3" hidden="1" customWidth="1"/>
    <col min="4940" max="4940" width="0.109375" style="3" customWidth="1"/>
    <col min="4941" max="5131" width="0.88671875" style="3" hidden="1"/>
    <col min="5132" max="5132" width="7.44140625" style="3" customWidth="1"/>
    <col min="5133" max="5133" width="48.33203125" style="3" customWidth="1"/>
    <col min="5134" max="5134" width="13.6640625" style="3" customWidth="1"/>
    <col min="5135" max="5136" width="8.6640625" style="3" customWidth="1"/>
    <col min="5137" max="5138" width="8.5546875" style="3" customWidth="1"/>
    <col min="5139" max="5139" width="9.44140625" style="3" customWidth="1"/>
    <col min="5140" max="5140" width="9.88671875" style="3" customWidth="1"/>
    <col min="5141" max="5141" width="10.6640625" style="3" customWidth="1"/>
    <col min="5142" max="5142" width="10.44140625" style="3" customWidth="1"/>
    <col min="5143" max="5143" width="11" style="3" customWidth="1"/>
    <col min="5144" max="5159" width="0.88671875" style="3" customWidth="1"/>
    <col min="5160" max="5195" width="0.88671875" style="3" hidden="1" customWidth="1"/>
    <col min="5196" max="5196" width="0.109375" style="3" customWidth="1"/>
    <col min="5197" max="5387" width="0.88671875" style="3" hidden="1"/>
    <col min="5388" max="5388" width="7.44140625" style="3" customWidth="1"/>
    <col min="5389" max="5389" width="48.33203125" style="3" customWidth="1"/>
    <col min="5390" max="5390" width="13.6640625" style="3" customWidth="1"/>
    <col min="5391" max="5392" width="8.6640625" style="3" customWidth="1"/>
    <col min="5393" max="5394" width="8.5546875" style="3" customWidth="1"/>
    <col min="5395" max="5395" width="9.44140625" style="3" customWidth="1"/>
    <col min="5396" max="5396" width="9.88671875" style="3" customWidth="1"/>
    <col min="5397" max="5397" width="10.6640625" style="3" customWidth="1"/>
    <col min="5398" max="5398" width="10.44140625" style="3" customWidth="1"/>
    <col min="5399" max="5399" width="11" style="3" customWidth="1"/>
    <col min="5400" max="5415" width="0.88671875" style="3" customWidth="1"/>
    <col min="5416" max="5451" width="0.88671875" style="3" hidden="1" customWidth="1"/>
    <col min="5452" max="5452" width="0.109375" style="3" customWidth="1"/>
    <col min="5453" max="5643" width="0.88671875" style="3" hidden="1"/>
    <col min="5644" max="5644" width="7.44140625" style="3" customWidth="1"/>
    <col min="5645" max="5645" width="48.33203125" style="3" customWidth="1"/>
    <col min="5646" max="5646" width="13.6640625" style="3" customWidth="1"/>
    <col min="5647" max="5648" width="8.6640625" style="3" customWidth="1"/>
    <col min="5649" max="5650" width="8.5546875" style="3" customWidth="1"/>
    <col min="5651" max="5651" width="9.44140625" style="3" customWidth="1"/>
    <col min="5652" max="5652" width="9.88671875" style="3" customWidth="1"/>
    <col min="5653" max="5653" width="10.6640625" style="3" customWidth="1"/>
    <col min="5654" max="5654" width="10.44140625" style="3" customWidth="1"/>
    <col min="5655" max="5655" width="11" style="3" customWidth="1"/>
    <col min="5656" max="5671" width="0.88671875" style="3" customWidth="1"/>
    <col min="5672" max="5707" width="0.88671875" style="3" hidden="1" customWidth="1"/>
    <col min="5708" max="5708" width="0.109375" style="3" customWidth="1"/>
    <col min="5709" max="5899" width="0.88671875" style="3" hidden="1"/>
    <col min="5900" max="5900" width="7.44140625" style="3" customWidth="1"/>
    <col min="5901" max="5901" width="48.33203125" style="3" customWidth="1"/>
    <col min="5902" max="5902" width="13.6640625" style="3" customWidth="1"/>
    <col min="5903" max="5904" width="8.6640625" style="3" customWidth="1"/>
    <col min="5905" max="5906" width="8.5546875" style="3" customWidth="1"/>
    <col min="5907" max="5907" width="9.44140625" style="3" customWidth="1"/>
    <col min="5908" max="5908" width="9.88671875" style="3" customWidth="1"/>
    <col min="5909" max="5909" width="10.6640625" style="3" customWidth="1"/>
    <col min="5910" max="5910" width="10.44140625" style="3" customWidth="1"/>
    <col min="5911" max="5911" width="11" style="3" customWidth="1"/>
    <col min="5912" max="5927" width="0.88671875" style="3" customWidth="1"/>
    <col min="5928" max="5963" width="0.88671875" style="3" hidden="1" customWidth="1"/>
    <col min="5964" max="5964" width="0.109375" style="3" customWidth="1"/>
    <col min="5965" max="6155" width="0.88671875" style="3" hidden="1"/>
    <col min="6156" max="6156" width="7.44140625" style="3" customWidth="1"/>
    <col min="6157" max="6157" width="48.33203125" style="3" customWidth="1"/>
    <col min="6158" max="6158" width="13.6640625" style="3" customWidth="1"/>
    <col min="6159" max="6160" width="8.6640625" style="3" customWidth="1"/>
    <col min="6161" max="6162" width="8.5546875" style="3" customWidth="1"/>
    <col min="6163" max="6163" width="9.44140625" style="3" customWidth="1"/>
    <col min="6164" max="6164" width="9.88671875" style="3" customWidth="1"/>
    <col min="6165" max="6165" width="10.6640625" style="3" customWidth="1"/>
    <col min="6166" max="6166" width="10.44140625" style="3" customWidth="1"/>
    <col min="6167" max="6167" width="11" style="3" customWidth="1"/>
    <col min="6168" max="6183" width="0.88671875" style="3" customWidth="1"/>
    <col min="6184" max="6219" width="0.88671875" style="3" hidden="1" customWidth="1"/>
    <col min="6220" max="6220" width="0.109375" style="3" customWidth="1"/>
    <col min="6221" max="6411" width="0.88671875" style="3" hidden="1"/>
    <col min="6412" max="6412" width="7.44140625" style="3" customWidth="1"/>
    <col min="6413" max="6413" width="48.33203125" style="3" customWidth="1"/>
    <col min="6414" max="6414" width="13.6640625" style="3" customWidth="1"/>
    <col min="6415" max="6416" width="8.6640625" style="3" customWidth="1"/>
    <col min="6417" max="6418" width="8.5546875" style="3" customWidth="1"/>
    <col min="6419" max="6419" width="9.44140625" style="3" customWidth="1"/>
    <col min="6420" max="6420" width="9.88671875" style="3" customWidth="1"/>
    <col min="6421" max="6421" width="10.6640625" style="3" customWidth="1"/>
    <col min="6422" max="6422" width="10.44140625" style="3" customWidth="1"/>
    <col min="6423" max="6423" width="11" style="3" customWidth="1"/>
    <col min="6424" max="6439" width="0.88671875" style="3" customWidth="1"/>
    <col min="6440" max="6475" width="0.88671875" style="3" hidden="1" customWidth="1"/>
    <col min="6476" max="6476" width="0.109375" style="3" customWidth="1"/>
    <col min="6477" max="6667" width="0.88671875" style="3" hidden="1"/>
    <col min="6668" max="6668" width="7.44140625" style="3" customWidth="1"/>
    <col min="6669" max="6669" width="48.33203125" style="3" customWidth="1"/>
    <col min="6670" max="6670" width="13.6640625" style="3" customWidth="1"/>
    <col min="6671" max="6672" width="8.6640625" style="3" customWidth="1"/>
    <col min="6673" max="6674" width="8.5546875" style="3" customWidth="1"/>
    <col min="6675" max="6675" width="9.44140625" style="3" customWidth="1"/>
    <col min="6676" max="6676" width="9.88671875" style="3" customWidth="1"/>
    <col min="6677" max="6677" width="10.6640625" style="3" customWidth="1"/>
    <col min="6678" max="6678" width="10.44140625" style="3" customWidth="1"/>
    <col min="6679" max="6679" width="11" style="3" customWidth="1"/>
    <col min="6680" max="6695" width="0.88671875" style="3" customWidth="1"/>
    <col min="6696" max="6731" width="0.88671875" style="3" hidden="1" customWidth="1"/>
    <col min="6732" max="6732" width="0.109375" style="3" customWidth="1"/>
    <col min="6733" max="6923" width="0.88671875" style="3" hidden="1"/>
    <col min="6924" max="6924" width="7.44140625" style="3" customWidth="1"/>
    <col min="6925" max="6925" width="48.33203125" style="3" customWidth="1"/>
    <col min="6926" max="6926" width="13.6640625" style="3" customWidth="1"/>
    <col min="6927" max="6928" width="8.6640625" style="3" customWidth="1"/>
    <col min="6929" max="6930" width="8.5546875" style="3" customWidth="1"/>
    <col min="6931" max="6931" width="9.44140625" style="3" customWidth="1"/>
    <col min="6932" max="6932" width="9.88671875" style="3" customWidth="1"/>
    <col min="6933" max="6933" width="10.6640625" style="3" customWidth="1"/>
    <col min="6934" max="6934" width="10.44140625" style="3" customWidth="1"/>
    <col min="6935" max="6935" width="11" style="3" customWidth="1"/>
    <col min="6936" max="6951" width="0.88671875" style="3" customWidth="1"/>
    <col min="6952" max="6987" width="0.88671875" style="3" hidden="1" customWidth="1"/>
    <col min="6988" max="6988" width="0.109375" style="3" customWidth="1"/>
    <col min="6989" max="7179" width="0.88671875" style="3" hidden="1"/>
    <col min="7180" max="7180" width="7.44140625" style="3" customWidth="1"/>
    <col min="7181" max="7181" width="48.33203125" style="3" customWidth="1"/>
    <col min="7182" max="7182" width="13.6640625" style="3" customWidth="1"/>
    <col min="7183" max="7184" width="8.6640625" style="3" customWidth="1"/>
    <col min="7185" max="7186" width="8.5546875" style="3" customWidth="1"/>
    <col min="7187" max="7187" width="9.44140625" style="3" customWidth="1"/>
    <col min="7188" max="7188" width="9.88671875" style="3" customWidth="1"/>
    <col min="7189" max="7189" width="10.6640625" style="3" customWidth="1"/>
    <col min="7190" max="7190" width="10.44140625" style="3" customWidth="1"/>
    <col min="7191" max="7191" width="11" style="3" customWidth="1"/>
    <col min="7192" max="7207" width="0.88671875" style="3" customWidth="1"/>
    <col min="7208" max="7243" width="0.88671875" style="3" hidden="1" customWidth="1"/>
    <col min="7244" max="7244" width="0.109375" style="3" customWidth="1"/>
    <col min="7245" max="7435" width="0.88671875" style="3" hidden="1"/>
    <col min="7436" max="7436" width="7.44140625" style="3" customWidth="1"/>
    <col min="7437" max="7437" width="48.33203125" style="3" customWidth="1"/>
    <col min="7438" max="7438" width="13.6640625" style="3" customWidth="1"/>
    <col min="7439" max="7440" width="8.6640625" style="3" customWidth="1"/>
    <col min="7441" max="7442" width="8.5546875" style="3" customWidth="1"/>
    <col min="7443" max="7443" width="9.44140625" style="3" customWidth="1"/>
    <col min="7444" max="7444" width="9.88671875" style="3" customWidth="1"/>
    <col min="7445" max="7445" width="10.6640625" style="3" customWidth="1"/>
    <col min="7446" max="7446" width="10.44140625" style="3" customWidth="1"/>
    <col min="7447" max="7447" width="11" style="3" customWidth="1"/>
    <col min="7448" max="7463" width="0.88671875" style="3" customWidth="1"/>
    <col min="7464" max="7499" width="0.88671875" style="3" hidden="1" customWidth="1"/>
    <col min="7500" max="7500" width="0.109375" style="3" customWidth="1"/>
    <col min="7501" max="7691" width="0.88671875" style="3" hidden="1"/>
    <col min="7692" max="7692" width="7.44140625" style="3" customWidth="1"/>
    <col min="7693" max="7693" width="48.33203125" style="3" customWidth="1"/>
    <col min="7694" max="7694" width="13.6640625" style="3" customWidth="1"/>
    <col min="7695" max="7696" width="8.6640625" style="3" customWidth="1"/>
    <col min="7697" max="7698" width="8.5546875" style="3" customWidth="1"/>
    <col min="7699" max="7699" width="9.44140625" style="3" customWidth="1"/>
    <col min="7700" max="7700" width="9.88671875" style="3" customWidth="1"/>
    <col min="7701" max="7701" width="10.6640625" style="3" customWidth="1"/>
    <col min="7702" max="7702" width="10.44140625" style="3" customWidth="1"/>
    <col min="7703" max="7703" width="11" style="3" customWidth="1"/>
    <col min="7704" max="7719" width="0.88671875" style="3" customWidth="1"/>
    <col min="7720" max="7755" width="0.88671875" style="3" hidden="1" customWidth="1"/>
    <col min="7756" max="7756" width="0.109375" style="3" customWidth="1"/>
    <col min="7757" max="7947" width="0.88671875" style="3" hidden="1"/>
    <col min="7948" max="7948" width="7.44140625" style="3" customWidth="1"/>
    <col min="7949" max="7949" width="48.33203125" style="3" customWidth="1"/>
    <col min="7950" max="7950" width="13.6640625" style="3" customWidth="1"/>
    <col min="7951" max="7952" width="8.6640625" style="3" customWidth="1"/>
    <col min="7953" max="7954" width="8.5546875" style="3" customWidth="1"/>
    <col min="7955" max="7955" width="9.44140625" style="3" customWidth="1"/>
    <col min="7956" max="7956" width="9.88671875" style="3" customWidth="1"/>
    <col min="7957" max="7957" width="10.6640625" style="3" customWidth="1"/>
    <col min="7958" max="7958" width="10.44140625" style="3" customWidth="1"/>
    <col min="7959" max="7959" width="11" style="3" customWidth="1"/>
    <col min="7960" max="7975" width="0.88671875" style="3" customWidth="1"/>
    <col min="7976" max="8011" width="0.88671875" style="3" hidden="1" customWidth="1"/>
    <col min="8012" max="8012" width="0.109375" style="3" customWidth="1"/>
    <col min="8013" max="8203" width="0.88671875" style="3" hidden="1"/>
    <col min="8204" max="8204" width="7.44140625" style="3" customWidth="1"/>
    <col min="8205" max="8205" width="48.33203125" style="3" customWidth="1"/>
    <col min="8206" max="8206" width="13.6640625" style="3" customWidth="1"/>
    <col min="8207" max="8208" width="8.6640625" style="3" customWidth="1"/>
    <col min="8209" max="8210" width="8.5546875" style="3" customWidth="1"/>
    <col min="8211" max="8211" width="9.44140625" style="3" customWidth="1"/>
    <col min="8212" max="8212" width="9.88671875" style="3" customWidth="1"/>
    <col min="8213" max="8213" width="10.6640625" style="3" customWidth="1"/>
    <col min="8214" max="8214" width="10.44140625" style="3" customWidth="1"/>
    <col min="8215" max="8215" width="11" style="3" customWidth="1"/>
    <col min="8216" max="8231" width="0.88671875" style="3" customWidth="1"/>
    <col min="8232" max="8267" width="0.88671875" style="3" hidden="1" customWidth="1"/>
    <col min="8268" max="8268" width="0.109375" style="3" customWidth="1"/>
    <col min="8269" max="8459" width="0.88671875" style="3" hidden="1"/>
    <col min="8460" max="8460" width="7.44140625" style="3" customWidth="1"/>
    <col min="8461" max="8461" width="48.33203125" style="3" customWidth="1"/>
    <col min="8462" max="8462" width="13.6640625" style="3" customWidth="1"/>
    <col min="8463" max="8464" width="8.6640625" style="3" customWidth="1"/>
    <col min="8465" max="8466" width="8.5546875" style="3" customWidth="1"/>
    <col min="8467" max="8467" width="9.44140625" style="3" customWidth="1"/>
    <col min="8468" max="8468" width="9.88671875" style="3" customWidth="1"/>
    <col min="8469" max="8469" width="10.6640625" style="3" customWidth="1"/>
    <col min="8470" max="8470" width="10.44140625" style="3" customWidth="1"/>
    <col min="8471" max="8471" width="11" style="3" customWidth="1"/>
    <col min="8472" max="8487" width="0.88671875" style="3" customWidth="1"/>
    <col min="8488" max="8523" width="0.88671875" style="3" hidden="1" customWidth="1"/>
    <col min="8524" max="8524" width="0.109375" style="3" customWidth="1"/>
    <col min="8525" max="8715" width="0.88671875" style="3" hidden="1"/>
    <col min="8716" max="8716" width="7.44140625" style="3" customWidth="1"/>
    <col min="8717" max="8717" width="48.33203125" style="3" customWidth="1"/>
    <col min="8718" max="8718" width="13.6640625" style="3" customWidth="1"/>
    <col min="8719" max="8720" width="8.6640625" style="3" customWidth="1"/>
    <col min="8721" max="8722" width="8.5546875" style="3" customWidth="1"/>
    <col min="8723" max="8723" width="9.44140625" style="3" customWidth="1"/>
    <col min="8724" max="8724" width="9.88671875" style="3" customWidth="1"/>
    <col min="8725" max="8725" width="10.6640625" style="3" customWidth="1"/>
    <col min="8726" max="8726" width="10.44140625" style="3" customWidth="1"/>
    <col min="8727" max="8727" width="11" style="3" customWidth="1"/>
    <col min="8728" max="8743" width="0.88671875" style="3" customWidth="1"/>
    <col min="8744" max="8779" width="0.88671875" style="3" hidden="1" customWidth="1"/>
    <col min="8780" max="8780" width="0.109375" style="3" customWidth="1"/>
    <col min="8781" max="8971" width="0.88671875" style="3" hidden="1"/>
    <col min="8972" max="8972" width="7.44140625" style="3" customWidth="1"/>
    <col min="8973" max="8973" width="48.33203125" style="3" customWidth="1"/>
    <col min="8974" max="8974" width="13.6640625" style="3" customWidth="1"/>
    <col min="8975" max="8976" width="8.6640625" style="3" customWidth="1"/>
    <col min="8977" max="8978" width="8.5546875" style="3" customWidth="1"/>
    <col min="8979" max="8979" width="9.44140625" style="3" customWidth="1"/>
    <col min="8980" max="8980" width="9.88671875" style="3" customWidth="1"/>
    <col min="8981" max="8981" width="10.6640625" style="3" customWidth="1"/>
    <col min="8982" max="8982" width="10.44140625" style="3" customWidth="1"/>
    <col min="8983" max="8983" width="11" style="3" customWidth="1"/>
    <col min="8984" max="8999" width="0.88671875" style="3" customWidth="1"/>
    <col min="9000" max="9035" width="0.88671875" style="3" hidden="1" customWidth="1"/>
    <col min="9036" max="9036" width="0.109375" style="3" customWidth="1"/>
    <col min="9037" max="9227" width="0.88671875" style="3" hidden="1"/>
    <col min="9228" max="9228" width="7.44140625" style="3" customWidth="1"/>
    <col min="9229" max="9229" width="48.33203125" style="3" customWidth="1"/>
    <col min="9230" max="9230" width="13.6640625" style="3" customWidth="1"/>
    <col min="9231" max="9232" width="8.6640625" style="3" customWidth="1"/>
    <col min="9233" max="9234" width="8.5546875" style="3" customWidth="1"/>
    <col min="9235" max="9235" width="9.44140625" style="3" customWidth="1"/>
    <col min="9236" max="9236" width="9.88671875" style="3" customWidth="1"/>
    <col min="9237" max="9237" width="10.6640625" style="3" customWidth="1"/>
    <col min="9238" max="9238" width="10.44140625" style="3" customWidth="1"/>
    <col min="9239" max="9239" width="11" style="3" customWidth="1"/>
    <col min="9240" max="9255" width="0.88671875" style="3" customWidth="1"/>
    <col min="9256" max="9291" width="0.88671875" style="3" hidden="1" customWidth="1"/>
    <col min="9292" max="9292" width="0.109375" style="3" customWidth="1"/>
    <col min="9293" max="9483" width="0.88671875" style="3" hidden="1"/>
    <col min="9484" max="9484" width="7.44140625" style="3" customWidth="1"/>
    <col min="9485" max="9485" width="48.33203125" style="3" customWidth="1"/>
    <col min="9486" max="9486" width="13.6640625" style="3" customWidth="1"/>
    <col min="9487" max="9488" width="8.6640625" style="3" customWidth="1"/>
    <col min="9489" max="9490" width="8.5546875" style="3" customWidth="1"/>
    <col min="9491" max="9491" width="9.44140625" style="3" customWidth="1"/>
    <col min="9492" max="9492" width="9.88671875" style="3" customWidth="1"/>
    <col min="9493" max="9493" width="10.6640625" style="3" customWidth="1"/>
    <col min="9494" max="9494" width="10.44140625" style="3" customWidth="1"/>
    <col min="9495" max="9495" width="11" style="3" customWidth="1"/>
    <col min="9496" max="9511" width="0.88671875" style="3" customWidth="1"/>
    <col min="9512" max="9547" width="0.88671875" style="3" hidden="1" customWidth="1"/>
    <col min="9548" max="9548" width="0.109375" style="3" customWidth="1"/>
    <col min="9549" max="9739" width="0.88671875" style="3" hidden="1"/>
    <col min="9740" max="9740" width="7.44140625" style="3" customWidth="1"/>
    <col min="9741" max="9741" width="48.33203125" style="3" customWidth="1"/>
    <col min="9742" max="9742" width="13.6640625" style="3" customWidth="1"/>
    <col min="9743" max="9744" width="8.6640625" style="3" customWidth="1"/>
    <col min="9745" max="9746" width="8.5546875" style="3" customWidth="1"/>
    <col min="9747" max="9747" width="9.44140625" style="3" customWidth="1"/>
    <col min="9748" max="9748" width="9.88671875" style="3" customWidth="1"/>
    <col min="9749" max="9749" width="10.6640625" style="3" customWidth="1"/>
    <col min="9750" max="9750" width="10.44140625" style="3" customWidth="1"/>
    <col min="9751" max="9751" width="11" style="3" customWidth="1"/>
    <col min="9752" max="9767" width="0.88671875" style="3" customWidth="1"/>
    <col min="9768" max="9803" width="0.88671875" style="3" hidden="1" customWidth="1"/>
    <col min="9804" max="9804" width="0.109375" style="3" customWidth="1"/>
    <col min="9805" max="9995" width="0.88671875" style="3" hidden="1"/>
    <col min="9996" max="9996" width="7.44140625" style="3" customWidth="1"/>
    <col min="9997" max="9997" width="48.33203125" style="3" customWidth="1"/>
    <col min="9998" max="9998" width="13.6640625" style="3" customWidth="1"/>
    <col min="9999" max="10000" width="8.6640625" style="3" customWidth="1"/>
    <col min="10001" max="10002" width="8.5546875" style="3" customWidth="1"/>
    <col min="10003" max="10003" width="9.44140625" style="3" customWidth="1"/>
    <col min="10004" max="10004" width="9.88671875" style="3" customWidth="1"/>
    <col min="10005" max="10005" width="10.6640625" style="3" customWidth="1"/>
    <col min="10006" max="10006" width="10.44140625" style="3" customWidth="1"/>
    <col min="10007" max="10007" width="11" style="3" customWidth="1"/>
    <col min="10008" max="10023" width="0.88671875" style="3" customWidth="1"/>
    <col min="10024" max="10059" width="0.88671875" style="3" hidden="1" customWidth="1"/>
    <col min="10060" max="10060" width="0.109375" style="3" customWidth="1"/>
    <col min="10061" max="10251" width="0.88671875" style="3" hidden="1"/>
    <col min="10252" max="10252" width="7.44140625" style="3" customWidth="1"/>
    <col min="10253" max="10253" width="48.33203125" style="3" customWidth="1"/>
    <col min="10254" max="10254" width="13.6640625" style="3" customWidth="1"/>
    <col min="10255" max="10256" width="8.6640625" style="3" customWidth="1"/>
    <col min="10257" max="10258" width="8.5546875" style="3" customWidth="1"/>
    <col min="10259" max="10259" width="9.44140625" style="3" customWidth="1"/>
    <col min="10260" max="10260" width="9.88671875" style="3" customWidth="1"/>
    <col min="10261" max="10261" width="10.6640625" style="3" customWidth="1"/>
    <col min="10262" max="10262" width="10.44140625" style="3" customWidth="1"/>
    <col min="10263" max="10263" width="11" style="3" customWidth="1"/>
    <col min="10264" max="10279" width="0.88671875" style="3" customWidth="1"/>
    <col min="10280" max="10315" width="0.88671875" style="3" hidden="1" customWidth="1"/>
    <col min="10316" max="10316" width="0.109375" style="3" customWidth="1"/>
    <col min="10317" max="10507" width="0.88671875" style="3" hidden="1"/>
    <col min="10508" max="10508" width="7.44140625" style="3" customWidth="1"/>
    <col min="10509" max="10509" width="48.33203125" style="3" customWidth="1"/>
    <col min="10510" max="10510" width="13.6640625" style="3" customWidth="1"/>
    <col min="10511" max="10512" width="8.6640625" style="3" customWidth="1"/>
    <col min="10513" max="10514" width="8.5546875" style="3" customWidth="1"/>
    <col min="10515" max="10515" width="9.44140625" style="3" customWidth="1"/>
    <col min="10516" max="10516" width="9.88671875" style="3" customWidth="1"/>
    <col min="10517" max="10517" width="10.6640625" style="3" customWidth="1"/>
    <col min="10518" max="10518" width="10.44140625" style="3" customWidth="1"/>
    <col min="10519" max="10519" width="11" style="3" customWidth="1"/>
    <col min="10520" max="10535" width="0.88671875" style="3" customWidth="1"/>
    <col min="10536" max="10571" width="0.88671875" style="3" hidden="1" customWidth="1"/>
    <col min="10572" max="10572" width="0.109375" style="3" customWidth="1"/>
    <col min="10573" max="10763" width="0.88671875" style="3" hidden="1"/>
    <col min="10764" max="10764" width="7.44140625" style="3" customWidth="1"/>
    <col min="10765" max="10765" width="48.33203125" style="3" customWidth="1"/>
    <col min="10766" max="10766" width="13.6640625" style="3" customWidth="1"/>
    <col min="10767" max="10768" width="8.6640625" style="3" customWidth="1"/>
    <col min="10769" max="10770" width="8.5546875" style="3" customWidth="1"/>
    <col min="10771" max="10771" width="9.44140625" style="3" customWidth="1"/>
    <col min="10772" max="10772" width="9.88671875" style="3" customWidth="1"/>
    <col min="10773" max="10773" width="10.6640625" style="3" customWidth="1"/>
    <col min="10774" max="10774" width="10.44140625" style="3" customWidth="1"/>
    <col min="10775" max="10775" width="11" style="3" customWidth="1"/>
    <col min="10776" max="10791" width="0.88671875" style="3" customWidth="1"/>
    <col min="10792" max="10827" width="0.88671875" style="3" hidden="1" customWidth="1"/>
    <col min="10828" max="10828" width="0.109375" style="3" customWidth="1"/>
    <col min="10829" max="11019" width="0.88671875" style="3" hidden="1"/>
    <col min="11020" max="11020" width="7.44140625" style="3" customWidth="1"/>
    <col min="11021" max="11021" width="48.33203125" style="3" customWidth="1"/>
    <col min="11022" max="11022" width="13.6640625" style="3" customWidth="1"/>
    <col min="11023" max="11024" width="8.6640625" style="3" customWidth="1"/>
    <col min="11025" max="11026" width="8.5546875" style="3" customWidth="1"/>
    <col min="11027" max="11027" width="9.44140625" style="3" customWidth="1"/>
    <col min="11028" max="11028" width="9.88671875" style="3" customWidth="1"/>
    <col min="11029" max="11029" width="10.6640625" style="3" customWidth="1"/>
    <col min="11030" max="11030" width="10.44140625" style="3" customWidth="1"/>
    <col min="11031" max="11031" width="11" style="3" customWidth="1"/>
    <col min="11032" max="11047" width="0.88671875" style="3" customWidth="1"/>
    <col min="11048" max="11083" width="0.88671875" style="3" hidden="1" customWidth="1"/>
    <col min="11084" max="11084" width="0.109375" style="3" customWidth="1"/>
    <col min="11085" max="11275" width="0.88671875" style="3" hidden="1"/>
    <col min="11276" max="11276" width="7.44140625" style="3" customWidth="1"/>
    <col min="11277" max="11277" width="48.33203125" style="3" customWidth="1"/>
    <col min="11278" max="11278" width="13.6640625" style="3" customWidth="1"/>
    <col min="11279" max="11280" width="8.6640625" style="3" customWidth="1"/>
    <col min="11281" max="11282" width="8.5546875" style="3" customWidth="1"/>
    <col min="11283" max="11283" width="9.44140625" style="3" customWidth="1"/>
    <col min="11284" max="11284" width="9.88671875" style="3" customWidth="1"/>
    <col min="11285" max="11285" width="10.6640625" style="3" customWidth="1"/>
    <col min="11286" max="11286" width="10.44140625" style="3" customWidth="1"/>
    <col min="11287" max="11287" width="11" style="3" customWidth="1"/>
    <col min="11288" max="11303" width="0.88671875" style="3" customWidth="1"/>
    <col min="11304" max="11339" width="0.88671875" style="3" hidden="1" customWidth="1"/>
    <col min="11340" max="11340" width="0.109375" style="3" customWidth="1"/>
    <col min="11341" max="11531" width="0.88671875" style="3" hidden="1"/>
    <col min="11532" max="11532" width="7.44140625" style="3" customWidth="1"/>
    <col min="11533" max="11533" width="48.33203125" style="3" customWidth="1"/>
    <col min="11534" max="11534" width="13.6640625" style="3" customWidth="1"/>
    <col min="11535" max="11536" width="8.6640625" style="3" customWidth="1"/>
    <col min="11537" max="11538" width="8.5546875" style="3" customWidth="1"/>
    <col min="11539" max="11539" width="9.44140625" style="3" customWidth="1"/>
    <col min="11540" max="11540" width="9.88671875" style="3" customWidth="1"/>
    <col min="11541" max="11541" width="10.6640625" style="3" customWidth="1"/>
    <col min="11542" max="11542" width="10.44140625" style="3" customWidth="1"/>
    <col min="11543" max="11543" width="11" style="3" customWidth="1"/>
    <col min="11544" max="11559" width="0.88671875" style="3" customWidth="1"/>
    <col min="11560" max="11595" width="0.88671875" style="3" hidden="1" customWidth="1"/>
    <col min="11596" max="11596" width="0.109375" style="3" customWidth="1"/>
    <col min="11597" max="11787" width="0.88671875" style="3" hidden="1"/>
    <col min="11788" max="11788" width="7.44140625" style="3" customWidth="1"/>
    <col min="11789" max="11789" width="48.33203125" style="3" customWidth="1"/>
    <col min="11790" max="11790" width="13.6640625" style="3" customWidth="1"/>
    <col min="11791" max="11792" width="8.6640625" style="3" customWidth="1"/>
    <col min="11793" max="11794" width="8.5546875" style="3" customWidth="1"/>
    <col min="11795" max="11795" width="9.44140625" style="3" customWidth="1"/>
    <col min="11796" max="11796" width="9.88671875" style="3" customWidth="1"/>
    <col min="11797" max="11797" width="10.6640625" style="3" customWidth="1"/>
    <col min="11798" max="11798" width="10.44140625" style="3" customWidth="1"/>
    <col min="11799" max="11799" width="11" style="3" customWidth="1"/>
    <col min="11800" max="11815" width="0.88671875" style="3" customWidth="1"/>
    <col min="11816" max="11851" width="0.88671875" style="3" hidden="1" customWidth="1"/>
    <col min="11852" max="11852" width="0.109375" style="3" customWidth="1"/>
    <col min="11853" max="12043" width="0.88671875" style="3" hidden="1"/>
    <col min="12044" max="12044" width="7.44140625" style="3" customWidth="1"/>
    <col min="12045" max="12045" width="48.33203125" style="3" customWidth="1"/>
    <col min="12046" max="12046" width="13.6640625" style="3" customWidth="1"/>
    <col min="12047" max="12048" width="8.6640625" style="3" customWidth="1"/>
    <col min="12049" max="12050" width="8.5546875" style="3" customWidth="1"/>
    <col min="12051" max="12051" width="9.44140625" style="3" customWidth="1"/>
    <col min="12052" max="12052" width="9.88671875" style="3" customWidth="1"/>
    <col min="12053" max="12053" width="10.6640625" style="3" customWidth="1"/>
    <col min="12054" max="12054" width="10.44140625" style="3" customWidth="1"/>
    <col min="12055" max="12055" width="11" style="3" customWidth="1"/>
    <col min="12056" max="12071" width="0.88671875" style="3" customWidth="1"/>
    <col min="12072" max="12107" width="0.88671875" style="3" hidden="1" customWidth="1"/>
    <col min="12108" max="12108" width="0.109375" style="3" customWidth="1"/>
    <col min="12109" max="12299" width="0.88671875" style="3" hidden="1"/>
    <col min="12300" max="12300" width="7.44140625" style="3" customWidth="1"/>
    <col min="12301" max="12301" width="48.33203125" style="3" customWidth="1"/>
    <col min="12302" max="12302" width="13.6640625" style="3" customWidth="1"/>
    <col min="12303" max="12304" width="8.6640625" style="3" customWidth="1"/>
    <col min="12305" max="12306" width="8.5546875" style="3" customWidth="1"/>
    <col min="12307" max="12307" width="9.44140625" style="3" customWidth="1"/>
    <col min="12308" max="12308" width="9.88671875" style="3" customWidth="1"/>
    <col min="12309" max="12309" width="10.6640625" style="3" customWidth="1"/>
    <col min="12310" max="12310" width="10.44140625" style="3" customWidth="1"/>
    <col min="12311" max="12311" width="11" style="3" customWidth="1"/>
    <col min="12312" max="12327" width="0.88671875" style="3" customWidth="1"/>
    <col min="12328" max="12363" width="0.88671875" style="3" hidden="1" customWidth="1"/>
    <col min="12364" max="12364" width="0.109375" style="3" customWidth="1"/>
    <col min="12365" max="12555" width="0.88671875" style="3" hidden="1"/>
    <col min="12556" max="12556" width="7.44140625" style="3" customWidth="1"/>
    <col min="12557" max="12557" width="48.33203125" style="3" customWidth="1"/>
    <col min="12558" max="12558" width="13.6640625" style="3" customWidth="1"/>
    <col min="12559" max="12560" width="8.6640625" style="3" customWidth="1"/>
    <col min="12561" max="12562" width="8.5546875" style="3" customWidth="1"/>
    <col min="12563" max="12563" width="9.44140625" style="3" customWidth="1"/>
    <col min="12564" max="12564" width="9.88671875" style="3" customWidth="1"/>
    <col min="12565" max="12565" width="10.6640625" style="3" customWidth="1"/>
    <col min="12566" max="12566" width="10.44140625" style="3" customWidth="1"/>
    <col min="12567" max="12567" width="11" style="3" customWidth="1"/>
    <col min="12568" max="12583" width="0.88671875" style="3" customWidth="1"/>
    <col min="12584" max="12619" width="0.88671875" style="3" hidden="1" customWidth="1"/>
    <col min="12620" max="12620" width="0.109375" style="3" customWidth="1"/>
    <col min="12621" max="12811" width="0.88671875" style="3" hidden="1"/>
    <col min="12812" max="12812" width="7.44140625" style="3" customWidth="1"/>
    <col min="12813" max="12813" width="48.33203125" style="3" customWidth="1"/>
    <col min="12814" max="12814" width="13.6640625" style="3" customWidth="1"/>
    <col min="12815" max="12816" width="8.6640625" style="3" customWidth="1"/>
    <col min="12817" max="12818" width="8.5546875" style="3" customWidth="1"/>
    <col min="12819" max="12819" width="9.44140625" style="3" customWidth="1"/>
    <col min="12820" max="12820" width="9.88671875" style="3" customWidth="1"/>
    <col min="12821" max="12821" width="10.6640625" style="3" customWidth="1"/>
    <col min="12822" max="12822" width="10.44140625" style="3" customWidth="1"/>
    <col min="12823" max="12823" width="11" style="3" customWidth="1"/>
    <col min="12824" max="12839" width="0.88671875" style="3" customWidth="1"/>
    <col min="12840" max="12875" width="0.88671875" style="3" hidden="1" customWidth="1"/>
    <col min="12876" max="12876" width="0.109375" style="3" customWidth="1"/>
    <col min="12877" max="13067" width="0.88671875" style="3" hidden="1"/>
    <col min="13068" max="13068" width="7.44140625" style="3" customWidth="1"/>
    <col min="13069" max="13069" width="48.33203125" style="3" customWidth="1"/>
    <col min="13070" max="13070" width="13.6640625" style="3" customWidth="1"/>
    <col min="13071" max="13072" width="8.6640625" style="3" customWidth="1"/>
    <col min="13073" max="13074" width="8.5546875" style="3" customWidth="1"/>
    <col min="13075" max="13075" width="9.44140625" style="3" customWidth="1"/>
    <col min="13076" max="13076" width="9.88671875" style="3" customWidth="1"/>
    <col min="13077" max="13077" width="10.6640625" style="3" customWidth="1"/>
    <col min="13078" max="13078" width="10.44140625" style="3" customWidth="1"/>
    <col min="13079" max="13079" width="11" style="3" customWidth="1"/>
    <col min="13080" max="13095" width="0.88671875" style="3" customWidth="1"/>
    <col min="13096" max="13131" width="0.88671875" style="3" hidden="1" customWidth="1"/>
    <col min="13132" max="13132" width="0.109375" style="3" customWidth="1"/>
    <col min="13133" max="13323" width="0.88671875" style="3" hidden="1"/>
    <col min="13324" max="13324" width="7.44140625" style="3" customWidth="1"/>
    <col min="13325" max="13325" width="48.33203125" style="3" customWidth="1"/>
    <col min="13326" max="13326" width="13.6640625" style="3" customWidth="1"/>
    <col min="13327" max="13328" width="8.6640625" style="3" customWidth="1"/>
    <col min="13329" max="13330" width="8.5546875" style="3" customWidth="1"/>
    <col min="13331" max="13331" width="9.44140625" style="3" customWidth="1"/>
    <col min="13332" max="13332" width="9.88671875" style="3" customWidth="1"/>
    <col min="13333" max="13333" width="10.6640625" style="3" customWidth="1"/>
    <col min="13334" max="13334" width="10.44140625" style="3" customWidth="1"/>
    <col min="13335" max="13335" width="11" style="3" customWidth="1"/>
    <col min="13336" max="13351" width="0.88671875" style="3" customWidth="1"/>
    <col min="13352" max="13387" width="0.88671875" style="3" hidden="1" customWidth="1"/>
    <col min="13388" max="13388" width="0.109375" style="3" customWidth="1"/>
    <col min="13389" max="13579" width="0.88671875" style="3" hidden="1"/>
    <col min="13580" max="13580" width="7.44140625" style="3" customWidth="1"/>
    <col min="13581" max="13581" width="48.33203125" style="3" customWidth="1"/>
    <col min="13582" max="13582" width="13.6640625" style="3" customWidth="1"/>
    <col min="13583" max="13584" width="8.6640625" style="3" customWidth="1"/>
    <col min="13585" max="13586" width="8.5546875" style="3" customWidth="1"/>
    <col min="13587" max="13587" width="9.44140625" style="3" customWidth="1"/>
    <col min="13588" max="13588" width="9.88671875" style="3" customWidth="1"/>
    <col min="13589" max="13589" width="10.6640625" style="3" customWidth="1"/>
    <col min="13590" max="13590" width="10.44140625" style="3" customWidth="1"/>
    <col min="13591" max="13591" width="11" style="3" customWidth="1"/>
    <col min="13592" max="13607" width="0.88671875" style="3" customWidth="1"/>
    <col min="13608" max="13643" width="0.88671875" style="3" hidden="1" customWidth="1"/>
    <col min="13644" max="13644" width="0.109375" style="3" customWidth="1"/>
    <col min="13645" max="13835" width="0.88671875" style="3" hidden="1"/>
    <col min="13836" max="13836" width="7.44140625" style="3" customWidth="1"/>
    <col min="13837" max="13837" width="48.33203125" style="3" customWidth="1"/>
    <col min="13838" max="13838" width="13.6640625" style="3" customWidth="1"/>
    <col min="13839" max="13840" width="8.6640625" style="3" customWidth="1"/>
    <col min="13841" max="13842" width="8.5546875" style="3" customWidth="1"/>
    <col min="13843" max="13843" width="9.44140625" style="3" customWidth="1"/>
    <col min="13844" max="13844" width="9.88671875" style="3" customWidth="1"/>
    <col min="13845" max="13845" width="10.6640625" style="3" customWidth="1"/>
    <col min="13846" max="13846" width="10.44140625" style="3" customWidth="1"/>
    <col min="13847" max="13847" width="11" style="3" customWidth="1"/>
    <col min="13848" max="13863" width="0.88671875" style="3" customWidth="1"/>
    <col min="13864" max="13899" width="0.88671875" style="3" hidden="1" customWidth="1"/>
    <col min="13900" max="13900" width="0.109375" style="3" customWidth="1"/>
    <col min="13901" max="14091" width="0.88671875" style="3" hidden="1"/>
    <col min="14092" max="14092" width="7.44140625" style="3" customWidth="1"/>
    <col min="14093" max="14093" width="48.33203125" style="3" customWidth="1"/>
    <col min="14094" max="14094" width="13.6640625" style="3" customWidth="1"/>
    <col min="14095" max="14096" width="8.6640625" style="3" customWidth="1"/>
    <col min="14097" max="14098" width="8.5546875" style="3" customWidth="1"/>
    <col min="14099" max="14099" width="9.44140625" style="3" customWidth="1"/>
    <col min="14100" max="14100" width="9.88671875" style="3" customWidth="1"/>
    <col min="14101" max="14101" width="10.6640625" style="3" customWidth="1"/>
    <col min="14102" max="14102" width="10.44140625" style="3" customWidth="1"/>
    <col min="14103" max="14103" width="11" style="3" customWidth="1"/>
    <col min="14104" max="14119" width="0.88671875" style="3" customWidth="1"/>
    <col min="14120" max="14155" width="0.88671875" style="3" hidden="1" customWidth="1"/>
    <col min="14156" max="14156" width="0.109375" style="3" customWidth="1"/>
    <col min="14157" max="14347" width="0.88671875" style="3" hidden="1"/>
    <col min="14348" max="14348" width="7.44140625" style="3" customWidth="1"/>
    <col min="14349" max="14349" width="48.33203125" style="3" customWidth="1"/>
    <col min="14350" max="14350" width="13.6640625" style="3" customWidth="1"/>
    <col min="14351" max="14352" width="8.6640625" style="3" customWidth="1"/>
    <col min="14353" max="14354" width="8.5546875" style="3" customWidth="1"/>
    <col min="14355" max="14355" width="9.44140625" style="3" customWidth="1"/>
    <col min="14356" max="14356" width="9.88671875" style="3" customWidth="1"/>
    <col min="14357" max="14357" width="10.6640625" style="3" customWidth="1"/>
    <col min="14358" max="14358" width="10.44140625" style="3" customWidth="1"/>
    <col min="14359" max="14359" width="11" style="3" customWidth="1"/>
    <col min="14360" max="14375" width="0.88671875" style="3" customWidth="1"/>
    <col min="14376" max="14411" width="0.88671875" style="3" hidden="1" customWidth="1"/>
    <col min="14412" max="14412" width="0.109375" style="3" customWidth="1"/>
    <col min="14413" max="14603" width="0.88671875" style="3" hidden="1"/>
    <col min="14604" max="14604" width="7.44140625" style="3" customWidth="1"/>
    <col min="14605" max="14605" width="48.33203125" style="3" customWidth="1"/>
    <col min="14606" max="14606" width="13.6640625" style="3" customWidth="1"/>
    <col min="14607" max="14608" width="8.6640625" style="3" customWidth="1"/>
    <col min="14609" max="14610" width="8.5546875" style="3" customWidth="1"/>
    <col min="14611" max="14611" width="9.44140625" style="3" customWidth="1"/>
    <col min="14612" max="14612" width="9.88671875" style="3" customWidth="1"/>
    <col min="14613" max="14613" width="10.6640625" style="3" customWidth="1"/>
    <col min="14614" max="14614" width="10.44140625" style="3" customWidth="1"/>
    <col min="14615" max="14615" width="11" style="3" customWidth="1"/>
    <col min="14616" max="14631" width="0.88671875" style="3" customWidth="1"/>
    <col min="14632" max="14667" width="0.88671875" style="3" hidden="1" customWidth="1"/>
    <col min="14668" max="14668" width="0.109375" style="3" customWidth="1"/>
    <col min="14669" max="14859" width="0.88671875" style="3" hidden="1"/>
    <col min="14860" max="14860" width="7.44140625" style="3" customWidth="1"/>
    <col min="14861" max="14861" width="48.33203125" style="3" customWidth="1"/>
    <col min="14862" max="14862" width="13.6640625" style="3" customWidth="1"/>
    <col min="14863" max="14864" width="8.6640625" style="3" customWidth="1"/>
    <col min="14865" max="14866" width="8.5546875" style="3" customWidth="1"/>
    <col min="14867" max="14867" width="9.44140625" style="3" customWidth="1"/>
    <col min="14868" max="14868" width="9.88671875" style="3" customWidth="1"/>
    <col min="14869" max="14869" width="10.6640625" style="3" customWidth="1"/>
    <col min="14870" max="14870" width="10.44140625" style="3" customWidth="1"/>
    <col min="14871" max="14871" width="11" style="3" customWidth="1"/>
    <col min="14872" max="14887" width="0.88671875" style="3" customWidth="1"/>
    <col min="14888" max="14923" width="0.88671875" style="3" hidden="1" customWidth="1"/>
    <col min="14924" max="14924" width="0.109375" style="3" customWidth="1"/>
    <col min="14925" max="15115" width="0.88671875" style="3" hidden="1"/>
    <col min="15116" max="15116" width="7.44140625" style="3" customWidth="1"/>
    <col min="15117" max="15117" width="48.33203125" style="3" customWidth="1"/>
    <col min="15118" max="15118" width="13.6640625" style="3" customWidth="1"/>
    <col min="15119" max="15120" width="8.6640625" style="3" customWidth="1"/>
    <col min="15121" max="15122" width="8.5546875" style="3" customWidth="1"/>
    <col min="15123" max="15123" width="9.44140625" style="3" customWidth="1"/>
    <col min="15124" max="15124" width="9.88671875" style="3" customWidth="1"/>
    <col min="15125" max="15125" width="10.6640625" style="3" customWidth="1"/>
    <col min="15126" max="15126" width="10.44140625" style="3" customWidth="1"/>
    <col min="15127" max="15127" width="11" style="3" customWidth="1"/>
    <col min="15128" max="15143" width="0.88671875" style="3" customWidth="1"/>
    <col min="15144" max="15179" width="0.88671875" style="3" hidden="1" customWidth="1"/>
    <col min="15180" max="15180" width="0.109375" style="3" customWidth="1"/>
    <col min="15181" max="15371" width="0.88671875" style="3" hidden="1"/>
    <col min="15372" max="15372" width="7.44140625" style="3" customWidth="1"/>
    <col min="15373" max="15373" width="48.33203125" style="3" customWidth="1"/>
    <col min="15374" max="15374" width="13.6640625" style="3" customWidth="1"/>
    <col min="15375" max="15376" width="8.6640625" style="3" customWidth="1"/>
    <col min="15377" max="15378" width="8.5546875" style="3" customWidth="1"/>
    <col min="15379" max="15379" width="9.44140625" style="3" customWidth="1"/>
    <col min="15380" max="15380" width="9.88671875" style="3" customWidth="1"/>
    <col min="15381" max="15381" width="10.6640625" style="3" customWidth="1"/>
    <col min="15382" max="15382" width="10.44140625" style="3" customWidth="1"/>
    <col min="15383" max="15383" width="11" style="3" customWidth="1"/>
    <col min="15384" max="15399" width="0.88671875" style="3" customWidth="1"/>
    <col min="15400" max="15435" width="0.88671875" style="3" hidden="1" customWidth="1"/>
    <col min="15436" max="15436" width="0.109375" style="3" customWidth="1"/>
    <col min="15437" max="15627" width="0.88671875" style="3" hidden="1"/>
    <col min="15628" max="15628" width="7.44140625" style="3" customWidth="1"/>
    <col min="15629" max="15629" width="48.33203125" style="3" customWidth="1"/>
    <col min="15630" max="15630" width="13.6640625" style="3" customWidth="1"/>
    <col min="15631" max="15632" width="8.6640625" style="3" customWidth="1"/>
    <col min="15633" max="15634" width="8.5546875" style="3" customWidth="1"/>
    <col min="15635" max="15635" width="9.44140625" style="3" customWidth="1"/>
    <col min="15636" max="15636" width="9.88671875" style="3" customWidth="1"/>
    <col min="15637" max="15637" width="10.6640625" style="3" customWidth="1"/>
    <col min="15638" max="15638" width="10.44140625" style="3" customWidth="1"/>
    <col min="15639" max="15639" width="11" style="3" customWidth="1"/>
    <col min="15640" max="15655" width="0.88671875" style="3" customWidth="1"/>
    <col min="15656" max="15691" width="0.88671875" style="3" hidden="1" customWidth="1"/>
    <col min="15692" max="15692" width="0.109375" style="3" customWidth="1"/>
    <col min="15693" max="15883" width="0.88671875" style="3" hidden="1"/>
    <col min="15884" max="15884" width="7.44140625" style="3" customWidth="1"/>
    <col min="15885" max="15885" width="48.33203125" style="3" customWidth="1"/>
    <col min="15886" max="15886" width="13.6640625" style="3" customWidth="1"/>
    <col min="15887" max="15888" width="8.6640625" style="3" customWidth="1"/>
    <col min="15889" max="15890" width="8.5546875" style="3" customWidth="1"/>
    <col min="15891" max="15891" width="9.44140625" style="3" customWidth="1"/>
    <col min="15892" max="15892" width="9.88671875" style="3" customWidth="1"/>
    <col min="15893" max="15893" width="10.6640625" style="3" customWidth="1"/>
    <col min="15894" max="15894" width="10.44140625" style="3" customWidth="1"/>
    <col min="15895" max="15895" width="11" style="3" customWidth="1"/>
    <col min="15896" max="15911" width="0.88671875" style="3" customWidth="1"/>
    <col min="15912" max="15947" width="0.88671875" style="3" hidden="1" customWidth="1"/>
    <col min="15948" max="15948" width="0.109375" style="3" customWidth="1"/>
    <col min="15949" max="16139" width="0.88671875" style="3" hidden="1"/>
    <col min="16140" max="16140" width="7.44140625" style="3" customWidth="1"/>
    <col min="16141" max="16141" width="48.33203125" style="3" customWidth="1"/>
    <col min="16142" max="16142" width="13.6640625" style="3" customWidth="1"/>
    <col min="16143" max="16144" width="8.6640625" style="3" customWidth="1"/>
    <col min="16145" max="16146" width="8.5546875" style="3" customWidth="1"/>
    <col min="16147" max="16147" width="9.44140625" style="3" customWidth="1"/>
    <col min="16148" max="16148" width="9.88671875" style="3" customWidth="1"/>
    <col min="16149" max="16149" width="10.6640625" style="3" customWidth="1"/>
    <col min="16150" max="16150" width="10.44140625" style="3" customWidth="1"/>
    <col min="16151" max="16151" width="11" style="3" customWidth="1"/>
    <col min="16152" max="16167" width="0.88671875" style="3" customWidth="1"/>
    <col min="16168" max="16203" width="0.88671875" style="3" hidden="1" customWidth="1"/>
    <col min="16204" max="16204" width="0.109375" style="3" customWidth="1"/>
    <col min="16205" max="16205" width="0" style="3" hidden="1"/>
    <col min="16206" max="16384" width="0.88671875" style="3" hidden="1"/>
  </cols>
  <sheetData>
    <row r="2" spans="1:23" s="1" customFormat="1" ht="12" customHeight="1">
      <c r="P2" s="2"/>
      <c r="Q2" s="2"/>
      <c r="U2" s="2" t="s">
        <v>867</v>
      </c>
    </row>
    <row r="3" spans="1:23" s="1" customFormat="1" ht="12" customHeight="1">
      <c r="P3" s="2"/>
      <c r="Q3" s="2"/>
      <c r="U3" s="2" t="s">
        <v>868</v>
      </c>
    </row>
    <row r="4" spans="1:23" s="1" customFormat="1" ht="12" customHeight="1">
      <c r="P4" s="2"/>
      <c r="Q4" s="2"/>
      <c r="U4" s="2" t="s">
        <v>1</v>
      </c>
    </row>
    <row r="5" spans="1:23" s="1" customFormat="1" ht="12" customHeight="1">
      <c r="P5" s="2"/>
      <c r="Q5" s="2"/>
      <c r="U5" s="2" t="s">
        <v>2</v>
      </c>
    </row>
    <row r="6" spans="1:23" ht="15" customHeight="1">
      <c r="U6" s="2" t="s">
        <v>3</v>
      </c>
    </row>
    <row r="7" spans="1:23" ht="15" customHeight="1">
      <c r="A7" s="335" t="s">
        <v>869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</row>
    <row r="8" spans="1:23" ht="15" customHeight="1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</row>
    <row r="9" spans="1:23" s="84" customFormat="1" ht="15" customHeight="1">
      <c r="A9" s="361" t="str">
        <f>'1.Баланс ВС'!A10:M10</f>
        <v>МКП Верх-Коёнского сельсовета "ЖКХ "Коёнское" Искитимский район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04"/>
      <c r="W9" s="304"/>
    </row>
    <row r="10" spans="1:23" ht="15" customHeight="1"/>
    <row r="11" spans="1:23">
      <c r="A11" s="342" t="s">
        <v>5</v>
      </c>
      <c r="B11" s="343" t="s">
        <v>6</v>
      </c>
      <c r="C11" s="342" t="s">
        <v>230</v>
      </c>
      <c r="D11" s="342">
        <v>2014</v>
      </c>
      <c r="E11" s="342"/>
      <c r="F11" s="342"/>
      <c r="G11" s="342"/>
      <c r="H11" s="342">
        <v>2015</v>
      </c>
      <c r="I11" s="342"/>
      <c r="J11" s="342"/>
      <c r="K11" s="342"/>
      <c r="L11" s="342">
        <v>2016</v>
      </c>
      <c r="M11" s="342"/>
      <c r="N11" s="342"/>
      <c r="O11" s="343"/>
      <c r="P11" s="342">
        <v>2017</v>
      </c>
      <c r="Q11" s="342"/>
      <c r="R11" s="342"/>
      <c r="S11" s="342">
        <v>2018</v>
      </c>
      <c r="T11" s="342"/>
      <c r="U11" s="342"/>
      <c r="V11" s="362" t="s">
        <v>438</v>
      </c>
      <c r="W11" s="342" t="s">
        <v>439</v>
      </c>
    </row>
    <row r="12" spans="1:23">
      <c r="A12" s="342"/>
      <c r="B12" s="343"/>
      <c r="C12" s="342"/>
      <c r="D12" s="342" t="s">
        <v>8</v>
      </c>
      <c r="E12" s="342"/>
      <c r="F12" s="342"/>
      <c r="G12" s="343" t="s">
        <v>9</v>
      </c>
      <c r="H12" s="342" t="s">
        <v>8</v>
      </c>
      <c r="I12" s="342"/>
      <c r="J12" s="342"/>
      <c r="K12" s="343" t="s">
        <v>10</v>
      </c>
      <c r="L12" s="342" t="s">
        <v>545</v>
      </c>
      <c r="M12" s="342" t="s">
        <v>546</v>
      </c>
      <c r="N12" s="342"/>
      <c r="O12" s="342"/>
      <c r="P12" s="342" t="s">
        <v>546</v>
      </c>
      <c r="Q12" s="342"/>
      <c r="R12" s="342"/>
      <c r="S12" s="342" t="s">
        <v>546</v>
      </c>
      <c r="T12" s="342"/>
      <c r="U12" s="342"/>
      <c r="V12" s="363"/>
      <c r="W12" s="342"/>
    </row>
    <row r="13" spans="1:23">
      <c r="A13" s="343"/>
      <c r="B13" s="343"/>
      <c r="C13" s="343"/>
      <c r="D13" s="233" t="s">
        <v>870</v>
      </c>
      <c r="E13" s="233" t="s">
        <v>871</v>
      </c>
      <c r="F13" s="233" t="s">
        <v>584</v>
      </c>
      <c r="G13" s="343"/>
      <c r="H13" s="233" t="s">
        <v>870</v>
      </c>
      <c r="I13" s="233" t="s">
        <v>871</v>
      </c>
      <c r="J13" s="233" t="s">
        <v>584</v>
      </c>
      <c r="K13" s="343"/>
      <c r="L13" s="342"/>
      <c r="M13" s="233" t="s">
        <v>870</v>
      </c>
      <c r="N13" s="233" t="s">
        <v>871</v>
      </c>
      <c r="O13" s="232" t="s">
        <v>584</v>
      </c>
      <c r="P13" s="233" t="s">
        <v>870</v>
      </c>
      <c r="Q13" s="233" t="s">
        <v>871</v>
      </c>
      <c r="R13" s="232" t="s">
        <v>584</v>
      </c>
      <c r="S13" s="233" t="s">
        <v>870</v>
      </c>
      <c r="T13" s="233" t="s">
        <v>871</v>
      </c>
      <c r="U13" s="232" t="s">
        <v>584</v>
      </c>
      <c r="V13" s="364"/>
      <c r="W13" s="342"/>
    </row>
    <row r="14" spans="1:23">
      <c r="A14" s="233">
        <v>1</v>
      </c>
      <c r="B14" s="233">
        <v>2</v>
      </c>
      <c r="C14" s="233">
        <v>3</v>
      </c>
      <c r="D14" s="233">
        <v>4</v>
      </c>
      <c r="E14" s="233">
        <v>5</v>
      </c>
      <c r="F14" s="233">
        <v>6</v>
      </c>
      <c r="G14" s="233">
        <v>7</v>
      </c>
      <c r="H14" s="233">
        <v>8</v>
      </c>
      <c r="I14" s="233">
        <v>9</v>
      </c>
      <c r="J14" s="233">
        <v>10</v>
      </c>
      <c r="K14" s="233">
        <v>11</v>
      </c>
      <c r="L14" s="233">
        <v>12</v>
      </c>
      <c r="M14" s="233">
        <v>13</v>
      </c>
      <c r="N14" s="233">
        <v>14</v>
      </c>
      <c r="O14" s="233">
        <v>15</v>
      </c>
      <c r="P14" s="233">
        <v>16</v>
      </c>
      <c r="Q14" s="233">
        <v>17</v>
      </c>
      <c r="R14" s="233">
        <v>18</v>
      </c>
      <c r="S14" s="233">
        <v>19</v>
      </c>
      <c r="T14" s="233">
        <v>20</v>
      </c>
      <c r="U14" s="233">
        <v>21</v>
      </c>
      <c r="V14" s="305">
        <v>12</v>
      </c>
      <c r="W14" s="305">
        <v>13</v>
      </c>
    </row>
    <row r="15" spans="1:23" s="10" customFormat="1">
      <c r="A15" s="52">
        <v>1</v>
      </c>
      <c r="B15" s="4" t="s">
        <v>488</v>
      </c>
      <c r="C15" s="306" t="s">
        <v>139</v>
      </c>
      <c r="D15" s="306"/>
      <c r="E15" s="306"/>
      <c r="F15" s="307">
        <f t="shared" ref="F15:G15" si="0">F16+F25+F26</f>
        <v>1352.9860000000001</v>
      </c>
      <c r="G15" s="307">
        <f t="shared" si="0"/>
        <v>847.15454657618784</v>
      </c>
      <c r="H15" s="307"/>
      <c r="I15" s="307"/>
      <c r="J15" s="307">
        <f t="shared" ref="J15:L15" si="1">J16+J25+J26</f>
        <v>1018.9377959823255</v>
      </c>
      <c r="K15" s="307">
        <f t="shared" si="1"/>
        <v>937.00152211846671</v>
      </c>
      <c r="L15" s="307">
        <f t="shared" si="1"/>
        <v>1110.24828</v>
      </c>
      <c r="M15" s="307"/>
      <c r="N15" s="307"/>
      <c r="O15" s="307">
        <f t="shared" ref="O15" si="2">O16+O25+O26</f>
        <v>0</v>
      </c>
      <c r="P15" s="307"/>
      <c r="Q15" s="307"/>
      <c r="R15" s="307">
        <f t="shared" ref="R15" si="3">R16+R25+R26</f>
        <v>0</v>
      </c>
      <c r="S15" s="306"/>
      <c r="T15" s="306"/>
      <c r="U15" s="307">
        <f t="shared" ref="U15" si="4">U16+U25+U26</f>
        <v>0</v>
      </c>
      <c r="V15" s="308"/>
      <c r="W15" s="303"/>
    </row>
    <row r="16" spans="1:23">
      <c r="A16" s="233" t="s">
        <v>12</v>
      </c>
      <c r="B16" s="5" t="s">
        <v>872</v>
      </c>
      <c r="C16" s="233" t="s">
        <v>139</v>
      </c>
      <c r="D16" s="233"/>
      <c r="E16" s="233"/>
      <c r="F16" s="301">
        <f>F17+F21+F22</f>
        <v>1332.9960000000001</v>
      </c>
      <c r="G16" s="301">
        <f>G17+G21+G22</f>
        <v>2071.7758000000003</v>
      </c>
      <c r="H16" s="301"/>
      <c r="I16" s="301"/>
      <c r="J16" s="301">
        <f>J17+J21+J22</f>
        <v>981.48779598232545</v>
      </c>
      <c r="K16" s="301">
        <f>K17+K21+K22</f>
        <v>1110.24828</v>
      </c>
      <c r="L16" s="301">
        <f>L17+L21+L22</f>
        <v>1110.24828</v>
      </c>
      <c r="M16" s="301"/>
      <c r="N16" s="301"/>
      <c r="O16" s="301">
        <f>O17+O21+O22</f>
        <v>0</v>
      </c>
      <c r="P16" s="301"/>
      <c r="Q16" s="301"/>
      <c r="R16" s="301">
        <f>R17+R21+R22</f>
        <v>0</v>
      </c>
      <c r="S16" s="86"/>
      <c r="T16" s="86"/>
      <c r="U16" s="301">
        <f>U17+U21+U22</f>
        <v>0</v>
      </c>
      <c r="V16" s="309"/>
      <c r="W16" s="86"/>
    </row>
    <row r="17" spans="1:23">
      <c r="A17" s="233" t="s">
        <v>15</v>
      </c>
      <c r="B17" s="6" t="s">
        <v>808</v>
      </c>
      <c r="C17" s="233" t="s">
        <v>139</v>
      </c>
      <c r="D17" s="233"/>
      <c r="E17" s="233"/>
      <c r="F17" s="301">
        <f>'6.1.Операц.'!D11</f>
        <v>1110.2060000000001</v>
      </c>
      <c r="G17" s="301">
        <f>'6.1.Операц.'!E11</f>
        <v>1783.2758000000001</v>
      </c>
      <c r="H17" s="301"/>
      <c r="I17" s="301"/>
      <c r="J17" s="301">
        <f>'6.1.Операц.'!F11</f>
        <v>886.01997255680544</v>
      </c>
      <c r="K17" s="301">
        <f>'6.1.Операц.'!G11</f>
        <v>816.64828</v>
      </c>
      <c r="L17" s="301">
        <f>'6.1.Операц.'!H11</f>
        <v>816.64828</v>
      </c>
      <c r="M17" s="301"/>
      <c r="N17" s="301"/>
      <c r="O17" s="301">
        <f>'6.1.Операц.'!I11</f>
        <v>0</v>
      </c>
      <c r="P17" s="301"/>
      <c r="Q17" s="301"/>
      <c r="R17" s="301">
        <f>'6.1.Операц.'!J11</f>
        <v>0</v>
      </c>
      <c r="S17" s="86"/>
      <c r="T17" s="86"/>
      <c r="U17" s="301">
        <f>'6.1.Операц.'!K11</f>
        <v>0</v>
      </c>
      <c r="V17" s="309"/>
      <c r="W17" s="86"/>
    </row>
    <row r="18" spans="1:23">
      <c r="A18" s="233" t="s">
        <v>873</v>
      </c>
      <c r="B18" s="9" t="s">
        <v>874</v>
      </c>
      <c r="C18" s="310" t="s">
        <v>139</v>
      </c>
      <c r="D18" s="310"/>
      <c r="E18" s="310"/>
      <c r="F18" s="301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86"/>
      <c r="T18" s="86"/>
      <c r="U18" s="301"/>
      <c r="V18" s="309"/>
      <c r="W18" s="86"/>
    </row>
    <row r="19" spans="1:23">
      <c r="A19" s="233" t="s">
        <v>875</v>
      </c>
      <c r="B19" s="9" t="s">
        <v>876</v>
      </c>
      <c r="C19" s="310" t="s">
        <v>139</v>
      </c>
      <c r="D19" s="310"/>
      <c r="E19" s="310"/>
      <c r="F19" s="301"/>
      <c r="G19" s="301"/>
      <c r="H19" s="301"/>
      <c r="I19" s="301"/>
      <c r="J19" s="301"/>
      <c r="K19" s="301"/>
      <c r="L19" s="301"/>
      <c r="M19" s="301"/>
      <c r="N19" s="301"/>
      <c r="O19" s="301"/>
      <c r="P19" s="301"/>
      <c r="Q19" s="301"/>
      <c r="R19" s="301"/>
      <c r="S19" s="86"/>
      <c r="T19" s="86"/>
      <c r="U19" s="301"/>
      <c r="V19" s="309"/>
      <c r="W19" s="86"/>
    </row>
    <row r="20" spans="1:23">
      <c r="A20" s="233" t="s">
        <v>877</v>
      </c>
      <c r="B20" s="9" t="s">
        <v>878</v>
      </c>
      <c r="C20" s="310" t="s">
        <v>139</v>
      </c>
      <c r="D20" s="310"/>
      <c r="E20" s="310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86"/>
      <c r="T20" s="86"/>
      <c r="U20" s="301"/>
      <c r="V20" s="309"/>
      <c r="W20" s="86"/>
    </row>
    <row r="21" spans="1:23">
      <c r="A21" s="233" t="s">
        <v>17</v>
      </c>
      <c r="B21" s="6" t="s">
        <v>879</v>
      </c>
      <c r="C21" s="233" t="s">
        <v>139</v>
      </c>
      <c r="D21" s="233"/>
      <c r="E21" s="233"/>
      <c r="F21" s="301">
        <f>'2.Смета расходов'!D20</f>
        <v>195.29</v>
      </c>
      <c r="G21" s="301">
        <f>'2.Смета расходов'!E20</f>
        <v>212.7</v>
      </c>
      <c r="H21" s="301"/>
      <c r="I21" s="301"/>
      <c r="J21" s="301">
        <f>'2.Смета расходов'!F20</f>
        <v>84.317823425520018</v>
      </c>
      <c r="K21" s="301">
        <f>'2.Смета расходов'!G20</f>
        <v>231.1</v>
      </c>
      <c r="L21" s="301">
        <f>'2.Смета расходов'!H20</f>
        <v>231.1</v>
      </c>
      <c r="M21" s="301"/>
      <c r="N21" s="301"/>
      <c r="O21" s="301">
        <f>'2.Смета расходов'!I20</f>
        <v>0</v>
      </c>
      <c r="P21" s="301"/>
      <c r="Q21" s="301"/>
      <c r="R21" s="301">
        <f>'2.Смета расходов'!J20</f>
        <v>0</v>
      </c>
      <c r="S21" s="86"/>
      <c r="T21" s="86"/>
      <c r="U21" s="301">
        <f>'2.Смета расходов'!K20</f>
        <v>0</v>
      </c>
      <c r="V21" s="309"/>
      <c r="W21" s="86"/>
    </row>
    <row r="22" spans="1:23">
      <c r="A22" s="233" t="s">
        <v>19</v>
      </c>
      <c r="B22" s="6" t="s">
        <v>880</v>
      </c>
      <c r="C22" s="233" t="s">
        <v>139</v>
      </c>
      <c r="D22" s="233"/>
      <c r="E22" s="233"/>
      <c r="F22" s="301">
        <f>'6.3.Неподконтр'!D11</f>
        <v>27.5</v>
      </c>
      <c r="G22" s="301">
        <f>'6.3.Неподконтр'!E11</f>
        <v>75.8</v>
      </c>
      <c r="H22" s="301"/>
      <c r="I22" s="301"/>
      <c r="J22" s="301">
        <f>'6.3.Неподконтр'!F11</f>
        <v>11.15</v>
      </c>
      <c r="K22" s="301">
        <f>'6.3.Неподконтр'!G11</f>
        <v>62.5</v>
      </c>
      <c r="L22" s="301">
        <f>'6.3.Неподконтр'!H11</f>
        <v>62.5</v>
      </c>
      <c r="M22" s="301"/>
      <c r="N22" s="301"/>
      <c r="O22" s="301">
        <f>'6.3.Неподконтр'!I11</f>
        <v>0</v>
      </c>
      <c r="P22" s="301"/>
      <c r="Q22" s="301"/>
      <c r="R22" s="301">
        <f>'6.3.Неподконтр'!J11</f>
        <v>0</v>
      </c>
      <c r="S22" s="86"/>
      <c r="T22" s="86"/>
      <c r="U22" s="301">
        <f>'6.3.Неподконтр'!K11</f>
        <v>0</v>
      </c>
      <c r="V22" s="309"/>
      <c r="W22" s="86"/>
    </row>
    <row r="23" spans="1:23">
      <c r="A23" s="233" t="s">
        <v>813</v>
      </c>
      <c r="B23" s="9" t="s">
        <v>881</v>
      </c>
      <c r="C23" s="233" t="s">
        <v>139</v>
      </c>
      <c r="D23" s="59"/>
      <c r="E23" s="59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2"/>
      <c r="T23" s="312"/>
      <c r="U23" s="311"/>
      <c r="V23" s="309"/>
      <c r="W23" s="86"/>
    </row>
    <row r="24" spans="1:23">
      <c r="A24" s="233" t="s">
        <v>882</v>
      </c>
      <c r="B24" s="9" t="s">
        <v>883</v>
      </c>
      <c r="C24" s="233" t="s">
        <v>139</v>
      </c>
      <c r="D24" s="59"/>
      <c r="E24" s="59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2"/>
      <c r="T24" s="312"/>
      <c r="U24" s="311"/>
      <c r="V24" s="309"/>
      <c r="W24" s="86"/>
    </row>
    <row r="25" spans="1:23">
      <c r="A25" s="233" t="s">
        <v>21</v>
      </c>
      <c r="B25" s="5" t="s">
        <v>201</v>
      </c>
      <c r="C25" s="233" t="s">
        <v>139</v>
      </c>
      <c r="D25" s="233"/>
      <c r="E25" s="233"/>
      <c r="F25" s="301">
        <f>'2.Смета расходов'!D67</f>
        <v>0</v>
      </c>
      <c r="G25" s="301">
        <f>'2.Смета расходов'!E67</f>
        <v>0</v>
      </c>
      <c r="H25" s="301"/>
      <c r="I25" s="301"/>
      <c r="J25" s="301">
        <f>'2.Смета расходов'!F67</f>
        <v>0</v>
      </c>
      <c r="K25" s="301">
        <f>'2.Смета расходов'!G67</f>
        <v>0</v>
      </c>
      <c r="L25" s="301">
        <f>'2.Смета расходов'!H67</f>
        <v>0</v>
      </c>
      <c r="M25" s="301"/>
      <c r="N25" s="301"/>
      <c r="O25" s="301">
        <f>'2.Смета расходов'!I67</f>
        <v>0</v>
      </c>
      <c r="P25" s="301"/>
      <c r="Q25" s="301"/>
      <c r="R25" s="301">
        <f>'2.Смета расходов'!J67</f>
        <v>0</v>
      </c>
      <c r="S25" s="86"/>
      <c r="T25" s="86"/>
      <c r="U25" s="301">
        <f>'2.Смета расходов'!K67</f>
        <v>0</v>
      </c>
      <c r="V25" s="309"/>
      <c r="W25" s="86"/>
    </row>
    <row r="26" spans="1:23">
      <c r="A26" s="233" t="s">
        <v>23</v>
      </c>
      <c r="B26" s="5" t="s">
        <v>219</v>
      </c>
      <c r="C26" s="233" t="s">
        <v>139</v>
      </c>
      <c r="D26" s="233"/>
      <c r="E26" s="233"/>
      <c r="F26" s="301">
        <f>'2.Смета расходов'!D83</f>
        <v>19.989999999999998</v>
      </c>
      <c r="G26" s="301">
        <f>'2.Смета расходов'!E83</f>
        <v>-1224.6212534238125</v>
      </c>
      <c r="H26" s="301"/>
      <c r="I26" s="301"/>
      <c r="J26" s="301">
        <f>'2.Смета расходов'!F83</f>
        <v>37.450000000000003</v>
      </c>
      <c r="K26" s="301">
        <f>'2.Смета расходов'!G83</f>
        <v>-173.24675788153331</v>
      </c>
      <c r="L26" s="301">
        <f>'2.Смета расходов'!H83</f>
        <v>0</v>
      </c>
      <c r="M26" s="301"/>
      <c r="N26" s="301"/>
      <c r="O26" s="301">
        <f>'2.Смета расходов'!I83</f>
        <v>0</v>
      </c>
      <c r="P26" s="301"/>
      <c r="Q26" s="301"/>
      <c r="R26" s="301">
        <f>'2.Смета расходов'!J83</f>
        <v>0</v>
      </c>
      <c r="S26" s="86"/>
      <c r="T26" s="86"/>
      <c r="U26" s="301">
        <f>'2.Смета расходов'!K83</f>
        <v>0</v>
      </c>
      <c r="V26" s="309"/>
      <c r="W26" s="86"/>
    </row>
    <row r="27" spans="1:23">
      <c r="A27" s="233" t="s">
        <v>884</v>
      </c>
      <c r="B27" s="6" t="s">
        <v>885</v>
      </c>
      <c r="C27" s="233" t="s">
        <v>139</v>
      </c>
      <c r="D27" s="233"/>
      <c r="E27" s="233"/>
      <c r="F27" s="301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86"/>
      <c r="S27" s="86"/>
      <c r="T27" s="86"/>
      <c r="U27" s="86"/>
      <c r="V27" s="309"/>
      <c r="W27" s="86"/>
    </row>
    <row r="28" spans="1:23" ht="41.4">
      <c r="A28" s="233" t="s">
        <v>886</v>
      </c>
      <c r="B28" s="7" t="s">
        <v>887</v>
      </c>
      <c r="C28" s="233" t="s">
        <v>139</v>
      </c>
      <c r="D28" s="233"/>
      <c r="E28" s="233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86"/>
      <c r="S28" s="86"/>
      <c r="T28" s="86"/>
      <c r="U28" s="86"/>
      <c r="V28" s="309"/>
      <c r="W28" s="86"/>
    </row>
    <row r="29" spans="1:23" ht="27.6">
      <c r="A29" s="55" t="s">
        <v>25</v>
      </c>
      <c r="B29" s="8" t="s">
        <v>804</v>
      </c>
      <c r="C29" s="233" t="s">
        <v>139</v>
      </c>
      <c r="D29" s="313"/>
      <c r="E29" s="313"/>
      <c r="F29" s="90">
        <f>'2.Смета расходов'!D87</f>
        <v>0</v>
      </c>
      <c r="G29" s="90">
        <f>'2.Смета расходов'!E87</f>
        <v>0</v>
      </c>
      <c r="H29" s="90"/>
      <c r="I29" s="90"/>
      <c r="J29" s="90">
        <f>'2.Смета расходов'!F87</f>
        <v>0</v>
      </c>
      <c r="K29" s="90">
        <f>'2.Смета расходов'!G87</f>
        <v>0</v>
      </c>
      <c r="L29" s="90">
        <f>'2.Смета расходов'!H87</f>
        <v>0</v>
      </c>
      <c r="M29" s="90"/>
      <c r="N29" s="90"/>
      <c r="O29" s="90">
        <f>'2.Смета расходов'!I87</f>
        <v>0</v>
      </c>
      <c r="P29" s="90"/>
      <c r="Q29" s="90"/>
      <c r="R29" s="90">
        <f>'2.Смета расходов'!J87</f>
        <v>0</v>
      </c>
      <c r="S29" s="90"/>
      <c r="T29" s="90"/>
      <c r="U29" s="90">
        <f>'2.Смета расходов'!K87</f>
        <v>0</v>
      </c>
      <c r="V29" s="309"/>
      <c r="W29" s="86"/>
    </row>
    <row r="30" spans="1:23">
      <c r="A30" s="52">
        <v>2</v>
      </c>
      <c r="B30" s="4" t="s">
        <v>888</v>
      </c>
      <c r="C30" s="233" t="s">
        <v>139</v>
      </c>
      <c r="D30" s="233"/>
      <c r="E30" s="233"/>
      <c r="F30" s="301"/>
      <c r="G30" s="301"/>
      <c r="H30" s="301"/>
      <c r="I30" s="301"/>
      <c r="J30" s="301"/>
      <c r="K30" s="301"/>
      <c r="L30" s="301"/>
      <c r="M30" s="301"/>
      <c r="N30" s="301"/>
      <c r="O30" s="301"/>
      <c r="P30" s="301"/>
      <c r="Q30" s="301"/>
      <c r="R30" s="86"/>
      <c r="S30" s="86"/>
      <c r="T30" s="86"/>
      <c r="U30" s="86"/>
      <c r="V30" s="309"/>
      <c r="W30" s="86"/>
    </row>
    <row r="31" spans="1:23" ht="27.6">
      <c r="A31" s="233" t="s">
        <v>28</v>
      </c>
      <c r="B31" s="8" t="s">
        <v>889</v>
      </c>
      <c r="C31" s="233"/>
      <c r="D31" s="233"/>
      <c r="E31" s="233"/>
      <c r="F31" s="301"/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Q31" s="301"/>
      <c r="R31" s="86"/>
      <c r="S31" s="86"/>
      <c r="T31" s="86"/>
      <c r="U31" s="86"/>
      <c r="V31" s="309"/>
      <c r="W31" s="86"/>
    </row>
    <row r="32" spans="1:23" ht="55.2">
      <c r="A32" s="233" t="s">
        <v>30</v>
      </c>
      <c r="B32" s="8" t="s">
        <v>890</v>
      </c>
      <c r="C32" s="233"/>
      <c r="D32" s="233"/>
      <c r="E32" s="233"/>
      <c r="F32" s="301"/>
      <c r="G32" s="301"/>
      <c r="H32" s="301"/>
      <c r="I32" s="301"/>
      <c r="J32" s="301"/>
      <c r="K32" s="301"/>
      <c r="L32" s="301"/>
      <c r="M32" s="301"/>
      <c r="N32" s="301"/>
      <c r="O32" s="301"/>
      <c r="P32" s="301"/>
      <c r="Q32" s="301"/>
      <c r="R32" s="86"/>
      <c r="S32" s="86"/>
      <c r="T32" s="86"/>
      <c r="U32" s="86"/>
      <c r="V32" s="309"/>
      <c r="W32" s="86"/>
    </row>
    <row r="33" spans="1:23" ht="27.6">
      <c r="A33" s="233" t="s">
        <v>32</v>
      </c>
      <c r="B33" s="8" t="s">
        <v>891</v>
      </c>
      <c r="C33" s="233"/>
      <c r="D33" s="233"/>
      <c r="E33" s="233"/>
      <c r="F33" s="301"/>
      <c r="G33" s="301"/>
      <c r="H33" s="301"/>
      <c r="I33" s="301"/>
      <c r="J33" s="301"/>
      <c r="K33" s="301"/>
      <c r="L33" s="301"/>
      <c r="M33" s="301"/>
      <c r="N33" s="301"/>
      <c r="O33" s="301"/>
      <c r="P33" s="301"/>
      <c r="Q33" s="301"/>
      <c r="R33" s="86"/>
      <c r="S33" s="86"/>
      <c r="T33" s="86"/>
      <c r="U33" s="86"/>
      <c r="V33" s="309"/>
      <c r="W33" s="86"/>
    </row>
    <row r="34" spans="1:23" ht="41.4">
      <c r="A34" s="233" t="s">
        <v>350</v>
      </c>
      <c r="B34" s="8" t="s">
        <v>892</v>
      </c>
      <c r="C34" s="233"/>
      <c r="D34" s="233"/>
      <c r="E34" s="233"/>
      <c r="F34" s="301"/>
      <c r="G34" s="301"/>
      <c r="H34" s="301"/>
      <c r="I34" s="301"/>
      <c r="J34" s="301"/>
      <c r="K34" s="301"/>
      <c r="L34" s="301"/>
      <c r="M34" s="301"/>
      <c r="N34" s="301"/>
      <c r="O34" s="301"/>
      <c r="P34" s="301"/>
      <c r="Q34" s="301"/>
      <c r="R34" s="86"/>
      <c r="S34" s="86"/>
      <c r="T34" s="86"/>
      <c r="U34" s="86"/>
      <c r="V34" s="309"/>
      <c r="W34" s="86"/>
    </row>
    <row r="35" spans="1:23" ht="213" customHeight="1">
      <c r="A35" s="233" t="s">
        <v>352</v>
      </c>
      <c r="B35" s="314" t="s">
        <v>893</v>
      </c>
      <c r="C35" s="233"/>
      <c r="D35" s="233"/>
      <c r="E35" s="233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86"/>
      <c r="S35" s="86"/>
      <c r="T35" s="86"/>
      <c r="U35" s="86"/>
      <c r="V35" s="309"/>
      <c r="W35" s="86"/>
    </row>
    <row r="36" spans="1:23" ht="27.6">
      <c r="A36" s="233" t="s">
        <v>354</v>
      </c>
      <c r="B36" s="8" t="s">
        <v>894</v>
      </c>
      <c r="C36" s="233"/>
      <c r="D36" s="233"/>
      <c r="E36" s="233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86"/>
      <c r="S36" s="86"/>
      <c r="T36" s="86"/>
      <c r="U36" s="86"/>
      <c r="V36" s="309"/>
      <c r="W36" s="86"/>
    </row>
    <row r="37" spans="1:23" s="10" customFormat="1" hidden="1">
      <c r="A37" s="52">
        <v>3</v>
      </c>
      <c r="B37" s="4" t="s">
        <v>895</v>
      </c>
      <c r="C37" s="52" t="s">
        <v>139</v>
      </c>
      <c r="D37" s="52"/>
      <c r="E37" s="52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3"/>
      <c r="S37" s="303"/>
      <c r="T37" s="303"/>
      <c r="U37" s="303"/>
      <c r="V37" s="308"/>
      <c r="W37" s="303"/>
    </row>
    <row r="38" spans="1:23" s="10" customFormat="1" hidden="1">
      <c r="A38" s="52"/>
      <c r="B38" s="4"/>
      <c r="C38" s="52"/>
      <c r="D38" s="52"/>
      <c r="E38" s="52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3"/>
      <c r="S38" s="303"/>
      <c r="T38" s="303"/>
      <c r="U38" s="303"/>
      <c r="V38" s="308"/>
      <c r="W38" s="303"/>
    </row>
    <row r="39" spans="1:23" ht="15" hidden="1" customHeight="1">
      <c r="A39" s="52">
        <v>4</v>
      </c>
      <c r="B39" s="11" t="s">
        <v>896</v>
      </c>
      <c r="C39" s="52" t="s">
        <v>897</v>
      </c>
      <c r="D39" s="52"/>
      <c r="E39" s="52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86"/>
      <c r="S39" s="86"/>
      <c r="T39" s="86"/>
      <c r="U39" s="86"/>
      <c r="V39" s="309"/>
      <c r="W39" s="86"/>
    </row>
    <row r="40" spans="1:23" ht="15" hidden="1" customHeight="1">
      <c r="A40" s="52">
        <v>5</v>
      </c>
      <c r="B40" s="11" t="s">
        <v>898</v>
      </c>
      <c r="C40" s="52" t="s">
        <v>14</v>
      </c>
      <c r="D40" s="52"/>
      <c r="E40" s="52"/>
      <c r="F40" s="301"/>
      <c r="G40" s="301"/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86"/>
      <c r="S40" s="86"/>
      <c r="T40" s="86"/>
      <c r="U40" s="86"/>
      <c r="V40" s="309"/>
      <c r="W40" s="86"/>
    </row>
    <row r="41" spans="1:23" hidden="1">
      <c r="A41" s="233">
        <v>6</v>
      </c>
      <c r="B41" s="15" t="s">
        <v>500</v>
      </c>
      <c r="C41" s="233" t="s">
        <v>125</v>
      </c>
      <c r="D41" s="233"/>
      <c r="E41" s="233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309"/>
      <c r="W41" s="86"/>
    </row>
    <row r="42" spans="1:23" s="317" customFormat="1" ht="14.4">
      <c r="A42" s="315"/>
      <c r="B42" s="295" t="s">
        <v>521</v>
      </c>
      <c r="C42" s="212" t="s">
        <v>139</v>
      </c>
      <c r="D42" s="316"/>
      <c r="E42" s="316"/>
      <c r="F42" s="316">
        <f>'2.Смета расходов'!D82</f>
        <v>1332.9959999999999</v>
      </c>
      <c r="G42" s="316">
        <f>'2.Смета расходов'!E82</f>
        <v>2075.9758000000002</v>
      </c>
      <c r="H42" s="316"/>
      <c r="I42" s="316"/>
      <c r="J42" s="316">
        <f>'2.Смета расходов'!F82</f>
        <v>981.48779598232534</v>
      </c>
      <c r="K42" s="316">
        <f>'2.Смета расходов'!G82</f>
        <v>1114.4482800000001</v>
      </c>
      <c r="L42" s="316">
        <f>'2.Смета расходов'!H82</f>
        <v>1114.4482800000001</v>
      </c>
      <c r="M42" s="214"/>
      <c r="N42" s="214"/>
      <c r="O42" s="214">
        <f>'2.Смета расходов'!I82</f>
        <v>0</v>
      </c>
      <c r="P42" s="214"/>
      <c r="Q42" s="214"/>
      <c r="R42" s="214">
        <f>'2.Смета расходов'!J82</f>
        <v>0</v>
      </c>
      <c r="S42" s="214"/>
      <c r="T42" s="214"/>
      <c r="U42" s="214">
        <f>'2.Смета расходов'!K82</f>
        <v>0</v>
      </c>
    </row>
    <row r="43" spans="1:23" s="319" customFormat="1">
      <c r="A43" s="318"/>
      <c r="B43" s="191" t="s">
        <v>506</v>
      </c>
      <c r="C43" s="192" t="s">
        <v>14</v>
      </c>
      <c r="D43" s="202">
        <f>F43/2</f>
        <v>24.314999999999998</v>
      </c>
      <c r="E43" s="202">
        <f>F43/2</f>
        <v>24.314999999999998</v>
      </c>
      <c r="F43" s="204">
        <f>'1.Баланс ВС'!H34</f>
        <v>48.629999999999995</v>
      </c>
      <c r="G43" s="204">
        <f>'1.Баланс ВС'!I34</f>
        <v>30.6</v>
      </c>
      <c r="H43" s="202">
        <f>J43/2</f>
        <v>14.615000000000002</v>
      </c>
      <c r="I43" s="202">
        <f>J43/2</f>
        <v>14.615000000000002</v>
      </c>
      <c r="J43" s="204">
        <f>'1.Баланс ВС'!J34</f>
        <v>29.230000000000004</v>
      </c>
      <c r="K43" s="204">
        <f>'1.Баланс ВС'!K34</f>
        <v>27</v>
      </c>
      <c r="L43" s="204">
        <f>'1.Баланс ВС'!L34</f>
        <v>27</v>
      </c>
      <c r="M43" s="199">
        <f>O43/2</f>
        <v>0</v>
      </c>
      <c r="N43" s="199">
        <f>O43/2</f>
        <v>0</v>
      </c>
      <c r="O43" s="203">
        <f>'1.Баланс ВС'!M34</f>
        <v>0</v>
      </c>
      <c r="P43" s="199">
        <f>R43/2</f>
        <v>0</v>
      </c>
      <c r="Q43" s="199">
        <f>R43/2</f>
        <v>0</v>
      </c>
      <c r="R43" s="203">
        <f>'1.Баланс ВС'!N34</f>
        <v>0</v>
      </c>
      <c r="S43" s="199">
        <f>U43/2</f>
        <v>0</v>
      </c>
      <c r="T43" s="199">
        <f>U43/2</f>
        <v>0</v>
      </c>
      <c r="U43" s="203">
        <f>'1.Баланс ВС'!O34</f>
        <v>0</v>
      </c>
    </row>
    <row r="44" spans="1:23" s="319" customFormat="1">
      <c r="A44" s="318"/>
      <c r="B44" s="195" t="s">
        <v>589</v>
      </c>
      <c r="C44" s="194" t="s">
        <v>14</v>
      </c>
      <c r="D44" s="202">
        <f>F44/2</f>
        <v>24.314999999999998</v>
      </c>
      <c r="E44" s="202">
        <f>F44/2</f>
        <v>24.314999999999998</v>
      </c>
      <c r="F44" s="204">
        <f>'1.Баланс ВС'!H54</f>
        <v>48.629999999999995</v>
      </c>
      <c r="G44" s="204">
        <f>'1.Баланс ВС'!I54</f>
        <v>30.6</v>
      </c>
      <c r="H44" s="202">
        <f>J44/2</f>
        <v>14.615000000000002</v>
      </c>
      <c r="I44" s="202">
        <f>J44/2</f>
        <v>14.615000000000002</v>
      </c>
      <c r="J44" s="204">
        <f>'1.Баланс ВС'!J54</f>
        <v>29.230000000000004</v>
      </c>
      <c r="K44" s="204">
        <f>'1.Баланс ВС'!K54</f>
        <v>27</v>
      </c>
      <c r="L44" s="204">
        <f>'1.Баланс ВС'!L54</f>
        <v>27</v>
      </c>
      <c r="M44" s="199">
        <f>O44/2</f>
        <v>0</v>
      </c>
      <c r="N44" s="199">
        <f>O44/2</f>
        <v>0</v>
      </c>
      <c r="O44" s="203">
        <f>'1.Баланс ВС'!M54</f>
        <v>0</v>
      </c>
      <c r="P44" s="199">
        <f>R44/2</f>
        <v>0</v>
      </c>
      <c r="Q44" s="199">
        <f>R44/2</f>
        <v>0</v>
      </c>
      <c r="R44" s="203">
        <f>'1.Баланс ВС'!N54</f>
        <v>0</v>
      </c>
      <c r="S44" s="199">
        <f>U44/2</f>
        <v>0</v>
      </c>
      <c r="T44" s="199">
        <f>U44/2</f>
        <v>0</v>
      </c>
      <c r="U44" s="203">
        <f>'1.Баланс ВС'!O54</f>
        <v>0</v>
      </c>
    </row>
    <row r="45" spans="1:23" s="319" customFormat="1">
      <c r="A45" s="318"/>
      <c r="B45" s="195" t="s">
        <v>590</v>
      </c>
      <c r="C45" s="194" t="s">
        <v>326</v>
      </c>
      <c r="D45" s="202"/>
      <c r="E45" s="202"/>
      <c r="F45" s="199">
        <f>F42/F43</f>
        <v>27.410980876002469</v>
      </c>
      <c r="G45" s="199">
        <f>G42/G43</f>
        <v>67.842346405228767</v>
      </c>
      <c r="H45" s="202"/>
      <c r="I45" s="202"/>
      <c r="J45" s="199">
        <f>J42/J43</f>
        <v>33.578097707229738</v>
      </c>
      <c r="K45" s="199">
        <f>K42/K43</f>
        <v>41.275862222222223</v>
      </c>
      <c r="L45" s="199">
        <f>L42/L43</f>
        <v>41.275862222222223</v>
      </c>
      <c r="M45" s="199"/>
      <c r="N45" s="199"/>
      <c r="O45" s="199" t="e">
        <f>O42/O43</f>
        <v>#DIV/0!</v>
      </c>
      <c r="P45" s="199"/>
      <c r="Q45" s="199"/>
      <c r="R45" s="199" t="e">
        <f>R42/R43</f>
        <v>#DIV/0!</v>
      </c>
      <c r="S45" s="199"/>
      <c r="T45" s="199"/>
      <c r="U45" s="199" t="e">
        <f>U42/U43</f>
        <v>#DIV/0!</v>
      </c>
    </row>
    <row r="46" spans="1:23" s="319" customFormat="1" ht="27.6">
      <c r="A46" s="318"/>
      <c r="B46" s="320" t="s">
        <v>591</v>
      </c>
      <c r="C46" s="194" t="s">
        <v>139</v>
      </c>
      <c r="D46" s="202"/>
      <c r="E46" s="202"/>
      <c r="F46" s="199">
        <f>F44*F45</f>
        <v>1332.9959999999999</v>
      </c>
      <c r="G46" s="199">
        <f>G44*G45</f>
        <v>2075.9758000000002</v>
      </c>
      <c r="H46" s="202"/>
      <c r="I46" s="202"/>
      <c r="J46" s="199">
        <f>J44*J45</f>
        <v>981.48779598232534</v>
      </c>
      <c r="K46" s="199">
        <f>K44*K45</f>
        <v>1114.4482800000001</v>
      </c>
      <c r="L46" s="199">
        <f>L44*L45</f>
        <v>1114.4482800000001</v>
      </c>
      <c r="M46" s="199"/>
      <c r="N46" s="199"/>
      <c r="O46" s="199" t="e">
        <f>O44*O45</f>
        <v>#DIV/0!</v>
      </c>
      <c r="P46" s="199"/>
      <c r="Q46" s="199"/>
      <c r="R46" s="199" t="e">
        <f>R44*R45</f>
        <v>#DIV/0!</v>
      </c>
      <c r="S46" s="199"/>
      <c r="T46" s="199"/>
      <c r="U46" s="199" t="e">
        <f>U44*U45</f>
        <v>#DIV/0!</v>
      </c>
    </row>
    <row r="47" spans="1:23" s="322" customFormat="1" ht="46.5" customHeight="1">
      <c r="A47" s="321"/>
      <c r="B47" s="196" t="s">
        <v>899</v>
      </c>
      <c r="C47" s="192" t="s">
        <v>139</v>
      </c>
      <c r="D47" s="202">
        <f>F47/2</f>
        <v>676.49299999999994</v>
      </c>
      <c r="E47" s="202">
        <f>F47-D47</f>
        <v>676.49299999999994</v>
      </c>
      <c r="F47" s="204">
        <f>F26+F46+F29</f>
        <v>1352.9859999999999</v>
      </c>
      <c r="G47" s="204">
        <f>G44/2*D48+G44/2*E48</f>
        <v>851.35454657618766</v>
      </c>
      <c r="H47" s="202">
        <f>H48*H44</f>
        <v>406.61917314414978</v>
      </c>
      <c r="I47" s="202">
        <f>J47-H47</f>
        <v>612.31862283817554</v>
      </c>
      <c r="J47" s="203">
        <f>J26+J46+J29</f>
        <v>1018.9377959823254</v>
      </c>
      <c r="K47" s="204">
        <f>K44/2*H48+K44/2*I48</f>
        <v>941.20152211846664</v>
      </c>
      <c r="L47" s="203">
        <f>L26+L46+L29</f>
        <v>1114.4482800000001</v>
      </c>
      <c r="M47" s="199">
        <f>M48*M44</f>
        <v>0</v>
      </c>
      <c r="N47" s="199" t="e">
        <f>O47-M47</f>
        <v>#DIV/0!</v>
      </c>
      <c r="O47" s="203" t="e">
        <f>O26+O46+O29</f>
        <v>#DIV/0!</v>
      </c>
      <c r="P47" s="199" t="e">
        <f>P48*P44</f>
        <v>#DIV/0!</v>
      </c>
      <c r="Q47" s="199" t="e">
        <f>R47-P47</f>
        <v>#DIV/0!</v>
      </c>
      <c r="R47" s="203" t="e">
        <f>R26+R46+R29</f>
        <v>#DIV/0!</v>
      </c>
      <c r="S47" s="199" t="e">
        <f>S48*S44</f>
        <v>#DIV/0!</v>
      </c>
      <c r="T47" s="199" t="e">
        <f>U47-S47</f>
        <v>#DIV/0!</v>
      </c>
      <c r="U47" s="203" t="e">
        <f>U26+U46+U29</f>
        <v>#DIV/0!</v>
      </c>
    </row>
    <row r="48" spans="1:23" s="322" customFormat="1">
      <c r="A48" s="321"/>
      <c r="B48" s="191" t="s">
        <v>593</v>
      </c>
      <c r="C48" s="192" t="s">
        <v>326</v>
      </c>
      <c r="D48" s="204">
        <f>D47/D44</f>
        <v>27.822044005757764</v>
      </c>
      <c r="E48" s="204">
        <f>E47/E44</f>
        <v>27.822044005757764</v>
      </c>
      <c r="F48" s="323">
        <f>F47/F44</f>
        <v>27.822044005757764</v>
      </c>
      <c r="G48" s="204"/>
      <c r="H48" s="204">
        <f>E48</f>
        <v>27.822044005757764</v>
      </c>
      <c r="I48" s="204">
        <f>I47/I44</f>
        <v>41.896587262276803</v>
      </c>
      <c r="J48" s="323">
        <f>J47/J44</f>
        <v>34.859315634017285</v>
      </c>
      <c r="K48" s="204"/>
      <c r="L48" s="203">
        <f>L47/L44</f>
        <v>41.275862222222223</v>
      </c>
      <c r="M48" s="203">
        <f>I48</f>
        <v>41.896587262276803</v>
      </c>
      <c r="N48" s="203" t="e">
        <f>N47/N44</f>
        <v>#DIV/0!</v>
      </c>
      <c r="O48" s="324" t="e">
        <f>O47/O44</f>
        <v>#DIV/0!</v>
      </c>
      <c r="P48" s="203" t="e">
        <f>N48</f>
        <v>#DIV/0!</v>
      </c>
      <c r="Q48" s="203" t="e">
        <f>Q47/Q44</f>
        <v>#DIV/0!</v>
      </c>
      <c r="R48" s="324" t="e">
        <f>R47/R44</f>
        <v>#DIV/0!</v>
      </c>
      <c r="S48" s="203" t="e">
        <f>Q48</f>
        <v>#DIV/0!</v>
      </c>
      <c r="T48" s="203" t="e">
        <f>T47/T44</f>
        <v>#DIV/0!</v>
      </c>
      <c r="U48" s="324" t="e">
        <f>U47/U44</f>
        <v>#DIV/0!</v>
      </c>
    </row>
    <row r="49" spans="1:21" s="328" customFormat="1">
      <c r="A49" s="325"/>
      <c r="B49" s="325" t="s">
        <v>520</v>
      </c>
      <c r="C49" s="325"/>
      <c r="D49" s="326">
        <v>1</v>
      </c>
      <c r="E49" s="326">
        <v>1</v>
      </c>
      <c r="F49" s="327">
        <v>1</v>
      </c>
      <c r="G49" s="326"/>
      <c r="H49" s="326">
        <v>1</v>
      </c>
      <c r="I49" s="326">
        <v>1</v>
      </c>
      <c r="J49" s="327">
        <v>1</v>
      </c>
      <c r="K49" s="326"/>
      <c r="L49" s="221">
        <v>1</v>
      </c>
      <c r="M49" s="221">
        <v>1</v>
      </c>
      <c r="N49" s="221">
        <v>1</v>
      </c>
      <c r="O49" s="228">
        <v>1</v>
      </c>
      <c r="P49" s="221">
        <v>1</v>
      </c>
      <c r="Q49" s="221">
        <v>1</v>
      </c>
      <c r="R49" s="228">
        <v>1</v>
      </c>
      <c r="S49" s="221">
        <v>1</v>
      </c>
      <c r="T49" s="221">
        <v>1</v>
      </c>
      <c r="U49" s="228">
        <v>1</v>
      </c>
    </row>
    <row r="50" spans="1:21" s="322" customFormat="1">
      <c r="A50" s="321"/>
      <c r="B50" s="321" t="s">
        <v>594</v>
      </c>
      <c r="C50" s="192" t="s">
        <v>326</v>
      </c>
      <c r="D50" s="204">
        <f>D48*D49</f>
        <v>27.822044005757764</v>
      </c>
      <c r="E50" s="204">
        <f>E48*E49</f>
        <v>27.822044005757764</v>
      </c>
      <c r="F50" s="323">
        <f>F48*F49</f>
        <v>27.822044005757764</v>
      </c>
      <c r="G50" s="204"/>
      <c r="H50" s="204">
        <f>H48*H49</f>
        <v>27.822044005757764</v>
      </c>
      <c r="I50" s="204">
        <f>I48*I49</f>
        <v>41.896587262276803</v>
      </c>
      <c r="J50" s="323">
        <f>J48*J49</f>
        <v>34.859315634017285</v>
      </c>
      <c r="K50" s="204"/>
      <c r="L50" s="203">
        <f t="shared" ref="L50:U50" si="5">L48*L49</f>
        <v>41.275862222222223</v>
      </c>
      <c r="M50" s="203">
        <f t="shared" si="5"/>
        <v>41.896587262276803</v>
      </c>
      <c r="N50" s="203" t="e">
        <f t="shared" si="5"/>
        <v>#DIV/0!</v>
      </c>
      <c r="O50" s="324" t="e">
        <f t="shared" si="5"/>
        <v>#DIV/0!</v>
      </c>
      <c r="P50" s="203" t="e">
        <f t="shared" si="5"/>
        <v>#DIV/0!</v>
      </c>
      <c r="Q50" s="203" t="e">
        <f t="shared" si="5"/>
        <v>#DIV/0!</v>
      </c>
      <c r="R50" s="324" t="e">
        <f t="shared" si="5"/>
        <v>#DIV/0!</v>
      </c>
      <c r="S50" s="203" t="e">
        <f t="shared" si="5"/>
        <v>#DIV/0!</v>
      </c>
      <c r="T50" s="203" t="e">
        <f t="shared" si="5"/>
        <v>#DIV/0!</v>
      </c>
      <c r="U50" s="324" t="e">
        <f t="shared" si="5"/>
        <v>#DIV/0!</v>
      </c>
    </row>
    <row r="51" spans="1:21" s="334" customFormat="1">
      <c r="A51" s="329"/>
      <c r="B51" s="330" t="s">
        <v>500</v>
      </c>
      <c r="C51" s="331" t="s">
        <v>125</v>
      </c>
      <c r="D51" s="332">
        <f>'4.ТАРИФ_15'!D43</f>
        <v>0.9650285105662596</v>
      </c>
      <c r="E51" s="332">
        <f>'4.ТАРИФ_15'!E43</f>
        <v>1</v>
      </c>
      <c r="F51" s="332">
        <f>'4.ТАРИФ_15'!F43</f>
        <v>1.0084052870109312</v>
      </c>
      <c r="G51" s="332"/>
      <c r="H51" s="332">
        <f>H48/E48</f>
        <v>1</v>
      </c>
      <c r="I51" s="332">
        <f>I48/H48</f>
        <v>1.5058773990008181</v>
      </c>
      <c r="J51" s="332">
        <f>J48/F48</f>
        <v>1.252938699500409</v>
      </c>
      <c r="K51" s="332"/>
      <c r="L51" s="333">
        <f>L48/J48</f>
        <v>1.1840697808175953</v>
      </c>
      <c r="M51" s="333">
        <f>M48/I48</f>
        <v>1</v>
      </c>
      <c r="N51" s="333" t="e">
        <f>N48/M48</f>
        <v>#DIV/0!</v>
      </c>
      <c r="O51" s="333" t="e">
        <f>O48/J48</f>
        <v>#DIV/0!</v>
      </c>
      <c r="P51" s="333" t="e">
        <f>P48/N48</f>
        <v>#DIV/0!</v>
      </c>
      <c r="Q51" s="333" t="e">
        <f>Q48/P48</f>
        <v>#DIV/0!</v>
      </c>
      <c r="R51" s="333" t="e">
        <f>R48/O48</f>
        <v>#DIV/0!</v>
      </c>
      <c r="S51" s="333" t="e">
        <f>S48/Q48</f>
        <v>#DIV/0!</v>
      </c>
      <c r="T51" s="333" t="e">
        <f>T48/S48</f>
        <v>#DIV/0!</v>
      </c>
      <c r="U51" s="333" t="e">
        <f>U48/R48</f>
        <v>#DIV/0!</v>
      </c>
    </row>
  </sheetData>
  <mergeCells count="20">
    <mergeCell ref="P12:R12"/>
    <mergeCell ref="S12:U12"/>
    <mergeCell ref="A7:W7"/>
    <mergeCell ref="A9:U9"/>
    <mergeCell ref="A11:A13"/>
    <mergeCell ref="B11:B13"/>
    <mergeCell ref="C11:C13"/>
    <mergeCell ref="D11:G11"/>
    <mergeCell ref="H11:K11"/>
    <mergeCell ref="L11:O11"/>
    <mergeCell ref="P11:R11"/>
    <mergeCell ref="S11:U11"/>
    <mergeCell ref="V11:V13"/>
    <mergeCell ref="W11:W13"/>
    <mergeCell ref="D12:F12"/>
    <mergeCell ref="G12:G13"/>
    <mergeCell ref="H12:J12"/>
    <mergeCell ref="K12:K13"/>
    <mergeCell ref="L12:L13"/>
    <mergeCell ref="M12:O12"/>
  </mergeCells>
  <printOptions horizontalCentered="1"/>
  <pageMargins left="0.19685039370078741" right="0.19685039370078741" top="0.98425196850393704" bottom="0.19685039370078741" header="0.19685039370078741" footer="0.19685039370078741"/>
  <pageSetup paperSize="9" scale="4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2"/>
  <sheetViews>
    <sheetView view="pageBreakPreview" topLeftCell="A6" zoomScale="80" zoomScaleSheetLayoutView="80" workbookViewId="0">
      <selection activeCell="H21" sqref="H21"/>
    </sheetView>
  </sheetViews>
  <sheetFormatPr defaultColWidth="0.88671875" defaultRowHeight="13.8"/>
  <cols>
    <col min="1" max="1" width="6.44140625" style="3" customWidth="1"/>
    <col min="2" max="2" width="44.33203125" style="3" customWidth="1"/>
    <col min="3" max="3" width="10.88671875" style="3" customWidth="1"/>
    <col min="4" max="7" width="12" style="3" customWidth="1"/>
    <col min="8" max="8" width="13.5546875" style="3" customWidth="1"/>
    <col min="9" max="11" width="13.5546875" style="3" hidden="1" customWidth="1"/>
    <col min="12" max="112" width="13.5546875" style="3" customWidth="1"/>
    <col min="113" max="113" width="12.6640625" style="3" customWidth="1"/>
    <col min="114" max="114" width="11.33203125" style="3" customWidth="1"/>
    <col min="115" max="115" width="10.6640625" style="3" customWidth="1"/>
    <col min="116" max="116" width="11" style="3" customWidth="1"/>
    <col min="117" max="117" width="11.33203125" style="3" customWidth="1"/>
    <col min="118" max="118" width="13.5546875" style="3" customWidth="1"/>
    <col min="119" max="119" width="0.109375" style="3" customWidth="1"/>
    <col min="120" max="366" width="0.88671875" style="3"/>
    <col min="367" max="367" width="8.6640625" style="3" customWidth="1"/>
    <col min="368" max="368" width="40.109375" style="3" customWidth="1"/>
    <col min="369" max="369" width="12.6640625" style="3" customWidth="1"/>
    <col min="370" max="370" width="11.33203125" style="3" customWidth="1"/>
    <col min="371" max="371" width="10.6640625" style="3" customWidth="1"/>
    <col min="372" max="372" width="11" style="3" customWidth="1"/>
    <col min="373" max="373" width="11.33203125" style="3" customWidth="1"/>
    <col min="374" max="374" width="13.5546875" style="3" customWidth="1"/>
    <col min="375" max="375" width="0.109375" style="3" customWidth="1"/>
    <col min="376" max="622" width="0.88671875" style="3"/>
    <col min="623" max="623" width="8.6640625" style="3" customWidth="1"/>
    <col min="624" max="624" width="40.109375" style="3" customWidth="1"/>
    <col min="625" max="625" width="12.6640625" style="3" customWidth="1"/>
    <col min="626" max="626" width="11.33203125" style="3" customWidth="1"/>
    <col min="627" max="627" width="10.6640625" style="3" customWidth="1"/>
    <col min="628" max="628" width="11" style="3" customWidth="1"/>
    <col min="629" max="629" width="11.33203125" style="3" customWidth="1"/>
    <col min="630" max="630" width="13.5546875" style="3" customWidth="1"/>
    <col min="631" max="631" width="0.109375" style="3" customWidth="1"/>
    <col min="632" max="878" width="0.88671875" style="3"/>
    <col min="879" max="879" width="8.6640625" style="3" customWidth="1"/>
    <col min="880" max="880" width="40.109375" style="3" customWidth="1"/>
    <col min="881" max="881" width="12.6640625" style="3" customWidth="1"/>
    <col min="882" max="882" width="11.33203125" style="3" customWidth="1"/>
    <col min="883" max="883" width="10.6640625" style="3" customWidth="1"/>
    <col min="884" max="884" width="11" style="3" customWidth="1"/>
    <col min="885" max="885" width="11.33203125" style="3" customWidth="1"/>
    <col min="886" max="886" width="13.5546875" style="3" customWidth="1"/>
    <col min="887" max="887" width="0.109375" style="3" customWidth="1"/>
    <col min="888" max="1134" width="0.88671875" style="3"/>
    <col min="1135" max="1135" width="8.6640625" style="3" customWidth="1"/>
    <col min="1136" max="1136" width="40.109375" style="3" customWidth="1"/>
    <col min="1137" max="1137" width="12.6640625" style="3" customWidth="1"/>
    <col min="1138" max="1138" width="11.33203125" style="3" customWidth="1"/>
    <col min="1139" max="1139" width="10.6640625" style="3" customWidth="1"/>
    <col min="1140" max="1140" width="11" style="3" customWidth="1"/>
    <col min="1141" max="1141" width="11.33203125" style="3" customWidth="1"/>
    <col min="1142" max="1142" width="13.5546875" style="3" customWidth="1"/>
    <col min="1143" max="1143" width="0.109375" style="3" customWidth="1"/>
    <col min="1144" max="1390" width="0.88671875" style="3"/>
    <col min="1391" max="1391" width="8.6640625" style="3" customWidth="1"/>
    <col min="1392" max="1392" width="40.109375" style="3" customWidth="1"/>
    <col min="1393" max="1393" width="12.6640625" style="3" customWidth="1"/>
    <col min="1394" max="1394" width="11.33203125" style="3" customWidth="1"/>
    <col min="1395" max="1395" width="10.6640625" style="3" customWidth="1"/>
    <col min="1396" max="1396" width="11" style="3" customWidth="1"/>
    <col min="1397" max="1397" width="11.33203125" style="3" customWidth="1"/>
    <col min="1398" max="1398" width="13.5546875" style="3" customWidth="1"/>
    <col min="1399" max="1399" width="0.109375" style="3" customWidth="1"/>
    <col min="1400" max="1646" width="0.88671875" style="3"/>
    <col min="1647" max="1647" width="8.6640625" style="3" customWidth="1"/>
    <col min="1648" max="1648" width="40.109375" style="3" customWidth="1"/>
    <col min="1649" max="1649" width="12.6640625" style="3" customWidth="1"/>
    <col min="1650" max="1650" width="11.33203125" style="3" customWidth="1"/>
    <col min="1651" max="1651" width="10.6640625" style="3" customWidth="1"/>
    <col min="1652" max="1652" width="11" style="3" customWidth="1"/>
    <col min="1653" max="1653" width="11.33203125" style="3" customWidth="1"/>
    <col min="1654" max="1654" width="13.5546875" style="3" customWidth="1"/>
    <col min="1655" max="1655" width="0.109375" style="3" customWidth="1"/>
    <col min="1656" max="1902" width="0.88671875" style="3"/>
    <col min="1903" max="1903" width="8.6640625" style="3" customWidth="1"/>
    <col min="1904" max="1904" width="40.109375" style="3" customWidth="1"/>
    <col min="1905" max="1905" width="12.6640625" style="3" customWidth="1"/>
    <col min="1906" max="1906" width="11.33203125" style="3" customWidth="1"/>
    <col min="1907" max="1907" width="10.6640625" style="3" customWidth="1"/>
    <col min="1908" max="1908" width="11" style="3" customWidth="1"/>
    <col min="1909" max="1909" width="11.33203125" style="3" customWidth="1"/>
    <col min="1910" max="1910" width="13.5546875" style="3" customWidth="1"/>
    <col min="1911" max="1911" width="0.109375" style="3" customWidth="1"/>
    <col min="1912" max="2158" width="0.88671875" style="3"/>
    <col min="2159" max="2159" width="8.6640625" style="3" customWidth="1"/>
    <col min="2160" max="2160" width="40.109375" style="3" customWidth="1"/>
    <col min="2161" max="2161" width="12.6640625" style="3" customWidth="1"/>
    <col min="2162" max="2162" width="11.33203125" style="3" customWidth="1"/>
    <col min="2163" max="2163" width="10.6640625" style="3" customWidth="1"/>
    <col min="2164" max="2164" width="11" style="3" customWidth="1"/>
    <col min="2165" max="2165" width="11.33203125" style="3" customWidth="1"/>
    <col min="2166" max="2166" width="13.5546875" style="3" customWidth="1"/>
    <col min="2167" max="2167" width="0.109375" style="3" customWidth="1"/>
    <col min="2168" max="2414" width="0.88671875" style="3"/>
    <col min="2415" max="2415" width="8.6640625" style="3" customWidth="1"/>
    <col min="2416" max="2416" width="40.109375" style="3" customWidth="1"/>
    <col min="2417" max="2417" width="12.6640625" style="3" customWidth="1"/>
    <col min="2418" max="2418" width="11.33203125" style="3" customWidth="1"/>
    <col min="2419" max="2419" width="10.6640625" style="3" customWidth="1"/>
    <col min="2420" max="2420" width="11" style="3" customWidth="1"/>
    <col min="2421" max="2421" width="11.33203125" style="3" customWidth="1"/>
    <col min="2422" max="2422" width="13.5546875" style="3" customWidth="1"/>
    <col min="2423" max="2423" width="0.109375" style="3" customWidth="1"/>
    <col min="2424" max="2670" width="0.88671875" style="3"/>
    <col min="2671" max="2671" width="8.6640625" style="3" customWidth="1"/>
    <col min="2672" max="2672" width="40.109375" style="3" customWidth="1"/>
    <col min="2673" max="2673" width="12.6640625" style="3" customWidth="1"/>
    <col min="2674" max="2674" width="11.33203125" style="3" customWidth="1"/>
    <col min="2675" max="2675" width="10.6640625" style="3" customWidth="1"/>
    <col min="2676" max="2676" width="11" style="3" customWidth="1"/>
    <col min="2677" max="2677" width="11.33203125" style="3" customWidth="1"/>
    <col min="2678" max="2678" width="13.5546875" style="3" customWidth="1"/>
    <col min="2679" max="2679" width="0.109375" style="3" customWidth="1"/>
    <col min="2680" max="2926" width="0.88671875" style="3"/>
    <col min="2927" max="2927" width="8.6640625" style="3" customWidth="1"/>
    <col min="2928" max="2928" width="40.109375" style="3" customWidth="1"/>
    <col min="2929" max="2929" width="12.6640625" style="3" customWidth="1"/>
    <col min="2930" max="2930" width="11.33203125" style="3" customWidth="1"/>
    <col min="2931" max="2931" width="10.6640625" style="3" customWidth="1"/>
    <col min="2932" max="2932" width="11" style="3" customWidth="1"/>
    <col min="2933" max="2933" width="11.33203125" style="3" customWidth="1"/>
    <col min="2934" max="2934" width="13.5546875" style="3" customWidth="1"/>
    <col min="2935" max="2935" width="0.109375" style="3" customWidth="1"/>
    <col min="2936" max="3182" width="0.88671875" style="3"/>
    <col min="3183" max="3183" width="8.6640625" style="3" customWidth="1"/>
    <col min="3184" max="3184" width="40.109375" style="3" customWidth="1"/>
    <col min="3185" max="3185" width="12.6640625" style="3" customWidth="1"/>
    <col min="3186" max="3186" width="11.33203125" style="3" customWidth="1"/>
    <col min="3187" max="3187" width="10.6640625" style="3" customWidth="1"/>
    <col min="3188" max="3188" width="11" style="3" customWidth="1"/>
    <col min="3189" max="3189" width="11.33203125" style="3" customWidth="1"/>
    <col min="3190" max="3190" width="13.5546875" style="3" customWidth="1"/>
    <col min="3191" max="3191" width="0.109375" style="3" customWidth="1"/>
    <col min="3192" max="3438" width="0.88671875" style="3"/>
    <col min="3439" max="3439" width="8.6640625" style="3" customWidth="1"/>
    <col min="3440" max="3440" width="40.109375" style="3" customWidth="1"/>
    <col min="3441" max="3441" width="12.6640625" style="3" customWidth="1"/>
    <col min="3442" max="3442" width="11.33203125" style="3" customWidth="1"/>
    <col min="3443" max="3443" width="10.6640625" style="3" customWidth="1"/>
    <col min="3444" max="3444" width="11" style="3" customWidth="1"/>
    <col min="3445" max="3445" width="11.33203125" style="3" customWidth="1"/>
    <col min="3446" max="3446" width="13.5546875" style="3" customWidth="1"/>
    <col min="3447" max="3447" width="0.109375" style="3" customWidth="1"/>
    <col min="3448" max="3694" width="0.88671875" style="3"/>
    <col min="3695" max="3695" width="8.6640625" style="3" customWidth="1"/>
    <col min="3696" max="3696" width="40.109375" style="3" customWidth="1"/>
    <col min="3697" max="3697" width="12.6640625" style="3" customWidth="1"/>
    <col min="3698" max="3698" width="11.33203125" style="3" customWidth="1"/>
    <col min="3699" max="3699" width="10.6640625" style="3" customWidth="1"/>
    <col min="3700" max="3700" width="11" style="3" customWidth="1"/>
    <col min="3701" max="3701" width="11.33203125" style="3" customWidth="1"/>
    <col min="3702" max="3702" width="13.5546875" style="3" customWidth="1"/>
    <col min="3703" max="3703" width="0.109375" style="3" customWidth="1"/>
    <col min="3704" max="3950" width="0.88671875" style="3"/>
    <col min="3951" max="3951" width="8.6640625" style="3" customWidth="1"/>
    <col min="3952" max="3952" width="40.109375" style="3" customWidth="1"/>
    <col min="3953" max="3953" width="12.6640625" style="3" customWidth="1"/>
    <col min="3954" max="3954" width="11.33203125" style="3" customWidth="1"/>
    <col min="3955" max="3955" width="10.6640625" style="3" customWidth="1"/>
    <col min="3956" max="3956" width="11" style="3" customWidth="1"/>
    <col min="3957" max="3957" width="11.33203125" style="3" customWidth="1"/>
    <col min="3958" max="3958" width="13.5546875" style="3" customWidth="1"/>
    <col min="3959" max="3959" width="0.109375" style="3" customWidth="1"/>
    <col min="3960" max="4206" width="0.88671875" style="3"/>
    <col min="4207" max="4207" width="8.6640625" style="3" customWidth="1"/>
    <col min="4208" max="4208" width="40.109375" style="3" customWidth="1"/>
    <col min="4209" max="4209" width="12.6640625" style="3" customWidth="1"/>
    <col min="4210" max="4210" width="11.33203125" style="3" customWidth="1"/>
    <col min="4211" max="4211" width="10.6640625" style="3" customWidth="1"/>
    <col min="4212" max="4212" width="11" style="3" customWidth="1"/>
    <col min="4213" max="4213" width="11.33203125" style="3" customWidth="1"/>
    <col min="4214" max="4214" width="13.5546875" style="3" customWidth="1"/>
    <col min="4215" max="4215" width="0.109375" style="3" customWidth="1"/>
    <col min="4216" max="4462" width="0.88671875" style="3"/>
    <col min="4463" max="4463" width="8.6640625" style="3" customWidth="1"/>
    <col min="4464" max="4464" width="40.109375" style="3" customWidth="1"/>
    <col min="4465" max="4465" width="12.6640625" style="3" customWidth="1"/>
    <col min="4466" max="4466" width="11.33203125" style="3" customWidth="1"/>
    <col min="4467" max="4467" width="10.6640625" style="3" customWidth="1"/>
    <col min="4468" max="4468" width="11" style="3" customWidth="1"/>
    <col min="4469" max="4469" width="11.33203125" style="3" customWidth="1"/>
    <col min="4470" max="4470" width="13.5546875" style="3" customWidth="1"/>
    <col min="4471" max="4471" width="0.109375" style="3" customWidth="1"/>
    <col min="4472" max="4718" width="0.88671875" style="3"/>
    <col min="4719" max="4719" width="8.6640625" style="3" customWidth="1"/>
    <col min="4720" max="4720" width="40.109375" style="3" customWidth="1"/>
    <col min="4721" max="4721" width="12.6640625" style="3" customWidth="1"/>
    <col min="4722" max="4722" width="11.33203125" style="3" customWidth="1"/>
    <col min="4723" max="4723" width="10.6640625" style="3" customWidth="1"/>
    <col min="4724" max="4724" width="11" style="3" customWidth="1"/>
    <col min="4725" max="4725" width="11.33203125" style="3" customWidth="1"/>
    <col min="4726" max="4726" width="13.5546875" style="3" customWidth="1"/>
    <col min="4727" max="4727" width="0.109375" style="3" customWidth="1"/>
    <col min="4728" max="4974" width="0.88671875" style="3"/>
    <col min="4975" max="4975" width="8.6640625" style="3" customWidth="1"/>
    <col min="4976" max="4976" width="40.109375" style="3" customWidth="1"/>
    <col min="4977" max="4977" width="12.6640625" style="3" customWidth="1"/>
    <col min="4978" max="4978" width="11.33203125" style="3" customWidth="1"/>
    <col min="4979" max="4979" width="10.6640625" style="3" customWidth="1"/>
    <col min="4980" max="4980" width="11" style="3" customWidth="1"/>
    <col min="4981" max="4981" width="11.33203125" style="3" customWidth="1"/>
    <col min="4982" max="4982" width="13.5546875" style="3" customWidth="1"/>
    <col min="4983" max="4983" width="0.109375" style="3" customWidth="1"/>
    <col min="4984" max="5230" width="0.88671875" style="3"/>
    <col min="5231" max="5231" width="8.6640625" style="3" customWidth="1"/>
    <col min="5232" max="5232" width="40.109375" style="3" customWidth="1"/>
    <col min="5233" max="5233" width="12.6640625" style="3" customWidth="1"/>
    <col min="5234" max="5234" width="11.33203125" style="3" customWidth="1"/>
    <col min="5235" max="5235" width="10.6640625" style="3" customWidth="1"/>
    <col min="5236" max="5236" width="11" style="3" customWidth="1"/>
    <col min="5237" max="5237" width="11.33203125" style="3" customWidth="1"/>
    <col min="5238" max="5238" width="13.5546875" style="3" customWidth="1"/>
    <col min="5239" max="5239" width="0.109375" style="3" customWidth="1"/>
    <col min="5240" max="5486" width="0.88671875" style="3"/>
    <col min="5487" max="5487" width="8.6640625" style="3" customWidth="1"/>
    <col min="5488" max="5488" width="40.109375" style="3" customWidth="1"/>
    <col min="5489" max="5489" width="12.6640625" style="3" customWidth="1"/>
    <col min="5490" max="5490" width="11.33203125" style="3" customWidth="1"/>
    <col min="5491" max="5491" width="10.6640625" style="3" customWidth="1"/>
    <col min="5492" max="5492" width="11" style="3" customWidth="1"/>
    <col min="5493" max="5493" width="11.33203125" style="3" customWidth="1"/>
    <col min="5494" max="5494" width="13.5546875" style="3" customWidth="1"/>
    <col min="5495" max="5495" width="0.109375" style="3" customWidth="1"/>
    <col min="5496" max="5742" width="0.88671875" style="3"/>
    <col min="5743" max="5743" width="8.6640625" style="3" customWidth="1"/>
    <col min="5744" max="5744" width="40.109375" style="3" customWidth="1"/>
    <col min="5745" max="5745" width="12.6640625" style="3" customWidth="1"/>
    <col min="5746" max="5746" width="11.33203125" style="3" customWidth="1"/>
    <col min="5747" max="5747" width="10.6640625" style="3" customWidth="1"/>
    <col min="5748" max="5748" width="11" style="3" customWidth="1"/>
    <col min="5749" max="5749" width="11.33203125" style="3" customWidth="1"/>
    <col min="5750" max="5750" width="13.5546875" style="3" customWidth="1"/>
    <col min="5751" max="5751" width="0.109375" style="3" customWidth="1"/>
    <col min="5752" max="5998" width="0.88671875" style="3"/>
    <col min="5999" max="5999" width="8.6640625" style="3" customWidth="1"/>
    <col min="6000" max="6000" width="40.109375" style="3" customWidth="1"/>
    <col min="6001" max="6001" width="12.6640625" style="3" customWidth="1"/>
    <col min="6002" max="6002" width="11.33203125" style="3" customWidth="1"/>
    <col min="6003" max="6003" width="10.6640625" style="3" customWidth="1"/>
    <col min="6004" max="6004" width="11" style="3" customWidth="1"/>
    <col min="6005" max="6005" width="11.33203125" style="3" customWidth="1"/>
    <col min="6006" max="6006" width="13.5546875" style="3" customWidth="1"/>
    <col min="6007" max="6007" width="0.109375" style="3" customWidth="1"/>
    <col min="6008" max="6254" width="0.88671875" style="3"/>
    <col min="6255" max="6255" width="8.6640625" style="3" customWidth="1"/>
    <col min="6256" max="6256" width="40.109375" style="3" customWidth="1"/>
    <col min="6257" max="6257" width="12.6640625" style="3" customWidth="1"/>
    <col min="6258" max="6258" width="11.33203125" style="3" customWidth="1"/>
    <col min="6259" max="6259" width="10.6640625" style="3" customWidth="1"/>
    <col min="6260" max="6260" width="11" style="3" customWidth="1"/>
    <col min="6261" max="6261" width="11.33203125" style="3" customWidth="1"/>
    <col min="6262" max="6262" width="13.5546875" style="3" customWidth="1"/>
    <col min="6263" max="6263" width="0.109375" style="3" customWidth="1"/>
    <col min="6264" max="6510" width="0.88671875" style="3"/>
    <col min="6511" max="6511" width="8.6640625" style="3" customWidth="1"/>
    <col min="6512" max="6512" width="40.109375" style="3" customWidth="1"/>
    <col min="6513" max="6513" width="12.6640625" style="3" customWidth="1"/>
    <col min="6514" max="6514" width="11.33203125" style="3" customWidth="1"/>
    <col min="6515" max="6515" width="10.6640625" style="3" customWidth="1"/>
    <col min="6516" max="6516" width="11" style="3" customWidth="1"/>
    <col min="6517" max="6517" width="11.33203125" style="3" customWidth="1"/>
    <col min="6518" max="6518" width="13.5546875" style="3" customWidth="1"/>
    <col min="6519" max="6519" width="0.109375" style="3" customWidth="1"/>
    <col min="6520" max="6766" width="0.88671875" style="3"/>
    <col min="6767" max="6767" width="8.6640625" style="3" customWidth="1"/>
    <col min="6768" max="6768" width="40.109375" style="3" customWidth="1"/>
    <col min="6769" max="6769" width="12.6640625" style="3" customWidth="1"/>
    <col min="6770" max="6770" width="11.33203125" style="3" customWidth="1"/>
    <col min="6771" max="6771" width="10.6640625" style="3" customWidth="1"/>
    <col min="6772" max="6772" width="11" style="3" customWidth="1"/>
    <col min="6773" max="6773" width="11.33203125" style="3" customWidth="1"/>
    <col min="6774" max="6774" width="13.5546875" style="3" customWidth="1"/>
    <col min="6775" max="6775" width="0.109375" style="3" customWidth="1"/>
    <col min="6776" max="7022" width="0.88671875" style="3"/>
    <col min="7023" max="7023" width="8.6640625" style="3" customWidth="1"/>
    <col min="7024" max="7024" width="40.109375" style="3" customWidth="1"/>
    <col min="7025" max="7025" width="12.6640625" style="3" customWidth="1"/>
    <col min="7026" max="7026" width="11.33203125" style="3" customWidth="1"/>
    <col min="7027" max="7027" width="10.6640625" style="3" customWidth="1"/>
    <col min="7028" max="7028" width="11" style="3" customWidth="1"/>
    <col min="7029" max="7029" width="11.33203125" style="3" customWidth="1"/>
    <col min="7030" max="7030" width="13.5546875" style="3" customWidth="1"/>
    <col min="7031" max="7031" width="0.109375" style="3" customWidth="1"/>
    <col min="7032" max="7278" width="0.88671875" style="3"/>
    <col min="7279" max="7279" width="8.6640625" style="3" customWidth="1"/>
    <col min="7280" max="7280" width="40.109375" style="3" customWidth="1"/>
    <col min="7281" max="7281" width="12.6640625" style="3" customWidth="1"/>
    <col min="7282" max="7282" width="11.33203125" style="3" customWidth="1"/>
    <col min="7283" max="7283" width="10.6640625" style="3" customWidth="1"/>
    <col min="7284" max="7284" width="11" style="3" customWidth="1"/>
    <col min="7285" max="7285" width="11.33203125" style="3" customWidth="1"/>
    <col min="7286" max="7286" width="13.5546875" style="3" customWidth="1"/>
    <col min="7287" max="7287" width="0.109375" style="3" customWidth="1"/>
    <col min="7288" max="7534" width="0.88671875" style="3"/>
    <col min="7535" max="7535" width="8.6640625" style="3" customWidth="1"/>
    <col min="7536" max="7536" width="40.109375" style="3" customWidth="1"/>
    <col min="7537" max="7537" width="12.6640625" style="3" customWidth="1"/>
    <col min="7538" max="7538" width="11.33203125" style="3" customWidth="1"/>
    <col min="7539" max="7539" width="10.6640625" style="3" customWidth="1"/>
    <col min="7540" max="7540" width="11" style="3" customWidth="1"/>
    <col min="7541" max="7541" width="11.33203125" style="3" customWidth="1"/>
    <col min="7542" max="7542" width="13.5546875" style="3" customWidth="1"/>
    <col min="7543" max="7543" width="0.109375" style="3" customWidth="1"/>
    <col min="7544" max="7790" width="0.88671875" style="3"/>
    <col min="7791" max="7791" width="8.6640625" style="3" customWidth="1"/>
    <col min="7792" max="7792" width="40.109375" style="3" customWidth="1"/>
    <col min="7793" max="7793" width="12.6640625" style="3" customWidth="1"/>
    <col min="7794" max="7794" width="11.33203125" style="3" customWidth="1"/>
    <col min="7795" max="7795" width="10.6640625" style="3" customWidth="1"/>
    <col min="7796" max="7796" width="11" style="3" customWidth="1"/>
    <col min="7797" max="7797" width="11.33203125" style="3" customWidth="1"/>
    <col min="7798" max="7798" width="13.5546875" style="3" customWidth="1"/>
    <col min="7799" max="7799" width="0.109375" style="3" customWidth="1"/>
    <col min="7800" max="8046" width="0.88671875" style="3"/>
    <col min="8047" max="8047" width="8.6640625" style="3" customWidth="1"/>
    <col min="8048" max="8048" width="40.109375" style="3" customWidth="1"/>
    <col min="8049" max="8049" width="12.6640625" style="3" customWidth="1"/>
    <col min="8050" max="8050" width="11.33203125" style="3" customWidth="1"/>
    <col min="8051" max="8051" width="10.6640625" style="3" customWidth="1"/>
    <col min="8052" max="8052" width="11" style="3" customWidth="1"/>
    <col min="8053" max="8053" width="11.33203125" style="3" customWidth="1"/>
    <col min="8054" max="8054" width="13.5546875" style="3" customWidth="1"/>
    <col min="8055" max="8055" width="0.109375" style="3" customWidth="1"/>
    <col min="8056" max="8302" width="0.88671875" style="3"/>
    <col min="8303" max="8303" width="8.6640625" style="3" customWidth="1"/>
    <col min="8304" max="8304" width="40.109375" style="3" customWidth="1"/>
    <col min="8305" max="8305" width="12.6640625" style="3" customWidth="1"/>
    <col min="8306" max="8306" width="11.33203125" style="3" customWidth="1"/>
    <col min="8307" max="8307" width="10.6640625" style="3" customWidth="1"/>
    <col min="8308" max="8308" width="11" style="3" customWidth="1"/>
    <col min="8309" max="8309" width="11.33203125" style="3" customWidth="1"/>
    <col min="8310" max="8310" width="13.5546875" style="3" customWidth="1"/>
    <col min="8311" max="8311" width="0.109375" style="3" customWidth="1"/>
    <col min="8312" max="8558" width="0.88671875" style="3"/>
    <col min="8559" max="8559" width="8.6640625" style="3" customWidth="1"/>
    <col min="8560" max="8560" width="40.109375" style="3" customWidth="1"/>
    <col min="8561" max="8561" width="12.6640625" style="3" customWidth="1"/>
    <col min="8562" max="8562" width="11.33203125" style="3" customWidth="1"/>
    <col min="8563" max="8563" width="10.6640625" style="3" customWidth="1"/>
    <col min="8564" max="8564" width="11" style="3" customWidth="1"/>
    <col min="8565" max="8565" width="11.33203125" style="3" customWidth="1"/>
    <col min="8566" max="8566" width="13.5546875" style="3" customWidth="1"/>
    <col min="8567" max="8567" width="0.109375" style="3" customWidth="1"/>
    <col min="8568" max="8814" width="0.88671875" style="3"/>
    <col min="8815" max="8815" width="8.6640625" style="3" customWidth="1"/>
    <col min="8816" max="8816" width="40.109375" style="3" customWidth="1"/>
    <col min="8817" max="8817" width="12.6640625" style="3" customWidth="1"/>
    <col min="8818" max="8818" width="11.33203125" style="3" customWidth="1"/>
    <col min="8819" max="8819" width="10.6640625" style="3" customWidth="1"/>
    <col min="8820" max="8820" width="11" style="3" customWidth="1"/>
    <col min="8821" max="8821" width="11.33203125" style="3" customWidth="1"/>
    <col min="8822" max="8822" width="13.5546875" style="3" customWidth="1"/>
    <col min="8823" max="8823" width="0.109375" style="3" customWidth="1"/>
    <col min="8824" max="9070" width="0.88671875" style="3"/>
    <col min="9071" max="9071" width="8.6640625" style="3" customWidth="1"/>
    <col min="9072" max="9072" width="40.109375" style="3" customWidth="1"/>
    <col min="9073" max="9073" width="12.6640625" style="3" customWidth="1"/>
    <col min="9074" max="9074" width="11.33203125" style="3" customWidth="1"/>
    <col min="9075" max="9075" width="10.6640625" style="3" customWidth="1"/>
    <col min="9076" max="9076" width="11" style="3" customWidth="1"/>
    <col min="9077" max="9077" width="11.33203125" style="3" customWidth="1"/>
    <col min="9078" max="9078" width="13.5546875" style="3" customWidth="1"/>
    <col min="9079" max="9079" width="0.109375" style="3" customWidth="1"/>
    <col min="9080" max="9326" width="0.88671875" style="3"/>
    <col min="9327" max="9327" width="8.6640625" style="3" customWidth="1"/>
    <col min="9328" max="9328" width="40.109375" style="3" customWidth="1"/>
    <col min="9329" max="9329" width="12.6640625" style="3" customWidth="1"/>
    <col min="9330" max="9330" width="11.33203125" style="3" customWidth="1"/>
    <col min="9331" max="9331" width="10.6640625" style="3" customWidth="1"/>
    <col min="9332" max="9332" width="11" style="3" customWidth="1"/>
    <col min="9333" max="9333" width="11.33203125" style="3" customWidth="1"/>
    <col min="9334" max="9334" width="13.5546875" style="3" customWidth="1"/>
    <col min="9335" max="9335" width="0.109375" style="3" customWidth="1"/>
    <col min="9336" max="9582" width="0.88671875" style="3"/>
    <col min="9583" max="9583" width="8.6640625" style="3" customWidth="1"/>
    <col min="9584" max="9584" width="40.109375" style="3" customWidth="1"/>
    <col min="9585" max="9585" width="12.6640625" style="3" customWidth="1"/>
    <col min="9586" max="9586" width="11.33203125" style="3" customWidth="1"/>
    <col min="9587" max="9587" width="10.6640625" style="3" customWidth="1"/>
    <col min="9588" max="9588" width="11" style="3" customWidth="1"/>
    <col min="9589" max="9589" width="11.33203125" style="3" customWidth="1"/>
    <col min="9590" max="9590" width="13.5546875" style="3" customWidth="1"/>
    <col min="9591" max="9591" width="0.109375" style="3" customWidth="1"/>
    <col min="9592" max="9838" width="0.88671875" style="3"/>
    <col min="9839" max="9839" width="8.6640625" style="3" customWidth="1"/>
    <col min="9840" max="9840" width="40.109375" style="3" customWidth="1"/>
    <col min="9841" max="9841" width="12.6640625" style="3" customWidth="1"/>
    <col min="9842" max="9842" width="11.33203125" style="3" customWidth="1"/>
    <col min="9843" max="9843" width="10.6640625" style="3" customWidth="1"/>
    <col min="9844" max="9844" width="11" style="3" customWidth="1"/>
    <col min="9845" max="9845" width="11.33203125" style="3" customWidth="1"/>
    <col min="9846" max="9846" width="13.5546875" style="3" customWidth="1"/>
    <col min="9847" max="9847" width="0.109375" style="3" customWidth="1"/>
    <col min="9848" max="10094" width="0.88671875" style="3"/>
    <col min="10095" max="10095" width="8.6640625" style="3" customWidth="1"/>
    <col min="10096" max="10096" width="40.109375" style="3" customWidth="1"/>
    <col min="10097" max="10097" width="12.6640625" style="3" customWidth="1"/>
    <col min="10098" max="10098" width="11.33203125" style="3" customWidth="1"/>
    <col min="10099" max="10099" width="10.6640625" style="3" customWidth="1"/>
    <col min="10100" max="10100" width="11" style="3" customWidth="1"/>
    <col min="10101" max="10101" width="11.33203125" style="3" customWidth="1"/>
    <col min="10102" max="10102" width="13.5546875" style="3" customWidth="1"/>
    <col min="10103" max="10103" width="0.109375" style="3" customWidth="1"/>
    <col min="10104" max="10350" width="0.88671875" style="3"/>
    <col min="10351" max="10351" width="8.6640625" style="3" customWidth="1"/>
    <col min="10352" max="10352" width="40.109375" style="3" customWidth="1"/>
    <col min="10353" max="10353" width="12.6640625" style="3" customWidth="1"/>
    <col min="10354" max="10354" width="11.33203125" style="3" customWidth="1"/>
    <col min="10355" max="10355" width="10.6640625" style="3" customWidth="1"/>
    <col min="10356" max="10356" width="11" style="3" customWidth="1"/>
    <col min="10357" max="10357" width="11.33203125" style="3" customWidth="1"/>
    <col min="10358" max="10358" width="13.5546875" style="3" customWidth="1"/>
    <col min="10359" max="10359" width="0.109375" style="3" customWidth="1"/>
    <col min="10360" max="10606" width="0.88671875" style="3"/>
    <col min="10607" max="10607" width="8.6640625" style="3" customWidth="1"/>
    <col min="10608" max="10608" width="40.109375" style="3" customWidth="1"/>
    <col min="10609" max="10609" width="12.6640625" style="3" customWidth="1"/>
    <col min="10610" max="10610" width="11.33203125" style="3" customWidth="1"/>
    <col min="10611" max="10611" width="10.6640625" style="3" customWidth="1"/>
    <col min="10612" max="10612" width="11" style="3" customWidth="1"/>
    <col min="10613" max="10613" width="11.33203125" style="3" customWidth="1"/>
    <col min="10614" max="10614" width="13.5546875" style="3" customWidth="1"/>
    <col min="10615" max="10615" width="0.109375" style="3" customWidth="1"/>
    <col min="10616" max="10862" width="0.88671875" style="3"/>
    <col min="10863" max="10863" width="8.6640625" style="3" customWidth="1"/>
    <col min="10864" max="10864" width="40.109375" style="3" customWidth="1"/>
    <col min="10865" max="10865" width="12.6640625" style="3" customWidth="1"/>
    <col min="10866" max="10866" width="11.33203125" style="3" customWidth="1"/>
    <col min="10867" max="10867" width="10.6640625" style="3" customWidth="1"/>
    <col min="10868" max="10868" width="11" style="3" customWidth="1"/>
    <col min="10869" max="10869" width="11.33203125" style="3" customWidth="1"/>
    <col min="10870" max="10870" width="13.5546875" style="3" customWidth="1"/>
    <col min="10871" max="10871" width="0.109375" style="3" customWidth="1"/>
    <col min="10872" max="11118" width="0.88671875" style="3"/>
    <col min="11119" max="11119" width="8.6640625" style="3" customWidth="1"/>
    <col min="11120" max="11120" width="40.109375" style="3" customWidth="1"/>
    <col min="11121" max="11121" width="12.6640625" style="3" customWidth="1"/>
    <col min="11122" max="11122" width="11.33203125" style="3" customWidth="1"/>
    <col min="11123" max="11123" width="10.6640625" style="3" customWidth="1"/>
    <col min="11124" max="11124" width="11" style="3" customWidth="1"/>
    <col min="11125" max="11125" width="11.33203125" style="3" customWidth="1"/>
    <col min="11126" max="11126" width="13.5546875" style="3" customWidth="1"/>
    <col min="11127" max="11127" width="0.109375" style="3" customWidth="1"/>
    <col min="11128" max="11374" width="0.88671875" style="3"/>
    <col min="11375" max="11375" width="8.6640625" style="3" customWidth="1"/>
    <col min="11376" max="11376" width="40.109375" style="3" customWidth="1"/>
    <col min="11377" max="11377" width="12.6640625" style="3" customWidth="1"/>
    <col min="11378" max="11378" width="11.33203125" style="3" customWidth="1"/>
    <col min="11379" max="11379" width="10.6640625" style="3" customWidth="1"/>
    <col min="11380" max="11380" width="11" style="3" customWidth="1"/>
    <col min="11381" max="11381" width="11.33203125" style="3" customWidth="1"/>
    <col min="11382" max="11382" width="13.5546875" style="3" customWidth="1"/>
    <col min="11383" max="11383" width="0.109375" style="3" customWidth="1"/>
    <col min="11384" max="11630" width="0.88671875" style="3"/>
    <col min="11631" max="11631" width="8.6640625" style="3" customWidth="1"/>
    <col min="11632" max="11632" width="40.109375" style="3" customWidth="1"/>
    <col min="11633" max="11633" width="12.6640625" style="3" customWidth="1"/>
    <col min="11634" max="11634" width="11.33203125" style="3" customWidth="1"/>
    <col min="11635" max="11635" width="10.6640625" style="3" customWidth="1"/>
    <col min="11636" max="11636" width="11" style="3" customWidth="1"/>
    <col min="11637" max="11637" width="11.33203125" style="3" customWidth="1"/>
    <col min="11638" max="11638" width="13.5546875" style="3" customWidth="1"/>
    <col min="11639" max="11639" width="0.109375" style="3" customWidth="1"/>
    <col min="11640" max="11886" width="0.88671875" style="3"/>
    <col min="11887" max="11887" width="8.6640625" style="3" customWidth="1"/>
    <col min="11888" max="11888" width="40.109375" style="3" customWidth="1"/>
    <col min="11889" max="11889" width="12.6640625" style="3" customWidth="1"/>
    <col min="11890" max="11890" width="11.33203125" style="3" customWidth="1"/>
    <col min="11891" max="11891" width="10.6640625" style="3" customWidth="1"/>
    <col min="11892" max="11892" width="11" style="3" customWidth="1"/>
    <col min="11893" max="11893" width="11.33203125" style="3" customWidth="1"/>
    <col min="11894" max="11894" width="13.5546875" style="3" customWidth="1"/>
    <col min="11895" max="11895" width="0.109375" style="3" customWidth="1"/>
    <col min="11896" max="12142" width="0.88671875" style="3"/>
    <col min="12143" max="12143" width="8.6640625" style="3" customWidth="1"/>
    <col min="12144" max="12144" width="40.109375" style="3" customWidth="1"/>
    <col min="12145" max="12145" width="12.6640625" style="3" customWidth="1"/>
    <col min="12146" max="12146" width="11.33203125" style="3" customWidth="1"/>
    <col min="12147" max="12147" width="10.6640625" style="3" customWidth="1"/>
    <col min="12148" max="12148" width="11" style="3" customWidth="1"/>
    <col min="12149" max="12149" width="11.33203125" style="3" customWidth="1"/>
    <col min="12150" max="12150" width="13.5546875" style="3" customWidth="1"/>
    <col min="12151" max="12151" width="0.109375" style="3" customWidth="1"/>
    <col min="12152" max="12398" width="0.88671875" style="3"/>
    <col min="12399" max="12399" width="8.6640625" style="3" customWidth="1"/>
    <col min="12400" max="12400" width="40.109375" style="3" customWidth="1"/>
    <col min="12401" max="12401" width="12.6640625" style="3" customWidth="1"/>
    <col min="12402" max="12402" width="11.33203125" style="3" customWidth="1"/>
    <col min="12403" max="12403" width="10.6640625" style="3" customWidth="1"/>
    <col min="12404" max="12404" width="11" style="3" customWidth="1"/>
    <col min="12405" max="12405" width="11.33203125" style="3" customWidth="1"/>
    <col min="12406" max="12406" width="13.5546875" style="3" customWidth="1"/>
    <col min="12407" max="12407" width="0.109375" style="3" customWidth="1"/>
    <col min="12408" max="12654" width="0.88671875" style="3"/>
    <col min="12655" max="12655" width="8.6640625" style="3" customWidth="1"/>
    <col min="12656" max="12656" width="40.109375" style="3" customWidth="1"/>
    <col min="12657" max="12657" width="12.6640625" style="3" customWidth="1"/>
    <col min="12658" max="12658" width="11.33203125" style="3" customWidth="1"/>
    <col min="12659" max="12659" width="10.6640625" style="3" customWidth="1"/>
    <col min="12660" max="12660" width="11" style="3" customWidth="1"/>
    <col min="12661" max="12661" width="11.33203125" style="3" customWidth="1"/>
    <col min="12662" max="12662" width="13.5546875" style="3" customWidth="1"/>
    <col min="12663" max="12663" width="0.109375" style="3" customWidth="1"/>
    <col min="12664" max="12910" width="0.88671875" style="3"/>
    <col min="12911" max="12911" width="8.6640625" style="3" customWidth="1"/>
    <col min="12912" max="12912" width="40.109375" style="3" customWidth="1"/>
    <col min="12913" max="12913" width="12.6640625" style="3" customWidth="1"/>
    <col min="12914" max="12914" width="11.33203125" style="3" customWidth="1"/>
    <col min="12915" max="12915" width="10.6640625" style="3" customWidth="1"/>
    <col min="12916" max="12916" width="11" style="3" customWidth="1"/>
    <col min="12917" max="12917" width="11.33203125" style="3" customWidth="1"/>
    <col min="12918" max="12918" width="13.5546875" style="3" customWidth="1"/>
    <col min="12919" max="12919" width="0.109375" style="3" customWidth="1"/>
    <col min="12920" max="13166" width="0.88671875" style="3"/>
    <col min="13167" max="13167" width="8.6640625" style="3" customWidth="1"/>
    <col min="13168" max="13168" width="40.109375" style="3" customWidth="1"/>
    <col min="13169" max="13169" width="12.6640625" style="3" customWidth="1"/>
    <col min="13170" max="13170" width="11.33203125" style="3" customWidth="1"/>
    <col min="13171" max="13171" width="10.6640625" style="3" customWidth="1"/>
    <col min="13172" max="13172" width="11" style="3" customWidth="1"/>
    <col min="13173" max="13173" width="11.33203125" style="3" customWidth="1"/>
    <col min="13174" max="13174" width="13.5546875" style="3" customWidth="1"/>
    <col min="13175" max="13175" width="0.109375" style="3" customWidth="1"/>
    <col min="13176" max="13422" width="0.88671875" style="3"/>
    <col min="13423" max="13423" width="8.6640625" style="3" customWidth="1"/>
    <col min="13424" max="13424" width="40.109375" style="3" customWidth="1"/>
    <col min="13425" max="13425" width="12.6640625" style="3" customWidth="1"/>
    <col min="13426" max="13426" width="11.33203125" style="3" customWidth="1"/>
    <col min="13427" max="13427" width="10.6640625" style="3" customWidth="1"/>
    <col min="13428" max="13428" width="11" style="3" customWidth="1"/>
    <col min="13429" max="13429" width="11.33203125" style="3" customWidth="1"/>
    <col min="13430" max="13430" width="13.5546875" style="3" customWidth="1"/>
    <col min="13431" max="13431" width="0.109375" style="3" customWidth="1"/>
    <col min="13432" max="13678" width="0.88671875" style="3"/>
    <col min="13679" max="13679" width="8.6640625" style="3" customWidth="1"/>
    <col min="13680" max="13680" width="40.109375" style="3" customWidth="1"/>
    <col min="13681" max="13681" width="12.6640625" style="3" customWidth="1"/>
    <col min="13682" max="13682" width="11.33203125" style="3" customWidth="1"/>
    <col min="13683" max="13683" width="10.6640625" style="3" customWidth="1"/>
    <col min="13684" max="13684" width="11" style="3" customWidth="1"/>
    <col min="13685" max="13685" width="11.33203125" style="3" customWidth="1"/>
    <col min="13686" max="13686" width="13.5546875" style="3" customWidth="1"/>
    <col min="13687" max="13687" width="0.109375" style="3" customWidth="1"/>
    <col min="13688" max="13934" width="0.88671875" style="3"/>
    <col min="13935" max="13935" width="8.6640625" style="3" customWidth="1"/>
    <col min="13936" max="13936" width="40.109375" style="3" customWidth="1"/>
    <col min="13937" max="13937" width="12.6640625" style="3" customWidth="1"/>
    <col min="13938" max="13938" width="11.33203125" style="3" customWidth="1"/>
    <col min="13939" max="13939" width="10.6640625" style="3" customWidth="1"/>
    <col min="13940" max="13940" width="11" style="3" customWidth="1"/>
    <col min="13941" max="13941" width="11.33203125" style="3" customWidth="1"/>
    <col min="13942" max="13942" width="13.5546875" style="3" customWidth="1"/>
    <col min="13943" max="13943" width="0.109375" style="3" customWidth="1"/>
    <col min="13944" max="14190" width="0.88671875" style="3"/>
    <col min="14191" max="14191" width="8.6640625" style="3" customWidth="1"/>
    <col min="14192" max="14192" width="40.109375" style="3" customWidth="1"/>
    <col min="14193" max="14193" width="12.6640625" style="3" customWidth="1"/>
    <col min="14194" max="14194" width="11.33203125" style="3" customWidth="1"/>
    <col min="14195" max="14195" width="10.6640625" style="3" customWidth="1"/>
    <col min="14196" max="14196" width="11" style="3" customWidth="1"/>
    <col min="14197" max="14197" width="11.33203125" style="3" customWidth="1"/>
    <col min="14198" max="14198" width="13.5546875" style="3" customWidth="1"/>
    <col min="14199" max="14199" width="0.109375" style="3" customWidth="1"/>
    <col min="14200" max="14446" width="0.88671875" style="3"/>
    <col min="14447" max="14447" width="8.6640625" style="3" customWidth="1"/>
    <col min="14448" max="14448" width="40.109375" style="3" customWidth="1"/>
    <col min="14449" max="14449" width="12.6640625" style="3" customWidth="1"/>
    <col min="14450" max="14450" width="11.33203125" style="3" customWidth="1"/>
    <col min="14451" max="14451" width="10.6640625" style="3" customWidth="1"/>
    <col min="14452" max="14452" width="11" style="3" customWidth="1"/>
    <col min="14453" max="14453" width="11.33203125" style="3" customWidth="1"/>
    <col min="14454" max="14454" width="13.5546875" style="3" customWidth="1"/>
    <col min="14455" max="14455" width="0.109375" style="3" customWidth="1"/>
    <col min="14456" max="14702" width="0.88671875" style="3"/>
    <col min="14703" max="14703" width="8.6640625" style="3" customWidth="1"/>
    <col min="14704" max="14704" width="40.109375" style="3" customWidth="1"/>
    <col min="14705" max="14705" width="12.6640625" style="3" customWidth="1"/>
    <col min="14706" max="14706" width="11.33203125" style="3" customWidth="1"/>
    <col min="14707" max="14707" width="10.6640625" style="3" customWidth="1"/>
    <col min="14708" max="14708" width="11" style="3" customWidth="1"/>
    <col min="14709" max="14709" width="11.33203125" style="3" customWidth="1"/>
    <col min="14710" max="14710" width="13.5546875" style="3" customWidth="1"/>
    <col min="14711" max="14711" width="0.109375" style="3" customWidth="1"/>
    <col min="14712" max="14958" width="0.88671875" style="3"/>
    <col min="14959" max="14959" width="8.6640625" style="3" customWidth="1"/>
    <col min="14960" max="14960" width="40.109375" style="3" customWidth="1"/>
    <col min="14961" max="14961" width="12.6640625" style="3" customWidth="1"/>
    <col min="14962" max="14962" width="11.33203125" style="3" customWidth="1"/>
    <col min="14963" max="14963" width="10.6640625" style="3" customWidth="1"/>
    <col min="14964" max="14964" width="11" style="3" customWidth="1"/>
    <col min="14965" max="14965" width="11.33203125" style="3" customWidth="1"/>
    <col min="14966" max="14966" width="13.5546875" style="3" customWidth="1"/>
    <col min="14967" max="14967" width="0.109375" style="3" customWidth="1"/>
    <col min="14968" max="15214" width="0.88671875" style="3"/>
    <col min="15215" max="15215" width="8.6640625" style="3" customWidth="1"/>
    <col min="15216" max="15216" width="40.109375" style="3" customWidth="1"/>
    <col min="15217" max="15217" width="12.6640625" style="3" customWidth="1"/>
    <col min="15218" max="15218" width="11.33203125" style="3" customWidth="1"/>
    <col min="15219" max="15219" width="10.6640625" style="3" customWidth="1"/>
    <col min="15220" max="15220" width="11" style="3" customWidth="1"/>
    <col min="15221" max="15221" width="11.33203125" style="3" customWidth="1"/>
    <col min="15222" max="15222" width="13.5546875" style="3" customWidth="1"/>
    <col min="15223" max="15223" width="0.109375" style="3" customWidth="1"/>
    <col min="15224" max="16384" width="0.88671875" style="3"/>
  </cols>
  <sheetData>
    <row r="1" spans="1:11" hidden="1">
      <c r="G1" s="149"/>
      <c r="H1" s="149"/>
      <c r="I1" s="149" t="s">
        <v>581</v>
      </c>
      <c r="J1" s="149"/>
      <c r="K1" s="149"/>
    </row>
    <row r="2" spans="1:11" ht="12" hidden="1" customHeight="1">
      <c r="G2" s="2"/>
      <c r="H2" s="2"/>
      <c r="I2" s="2"/>
      <c r="J2" s="2"/>
      <c r="K2" s="2"/>
    </row>
    <row r="3" spans="1:11" ht="12" customHeight="1">
      <c r="G3" s="2"/>
      <c r="H3" s="2" t="s">
        <v>136</v>
      </c>
      <c r="I3" s="2"/>
      <c r="J3" s="2"/>
      <c r="K3" s="2"/>
    </row>
    <row r="4" spans="1:11" ht="12" customHeight="1">
      <c r="G4" s="2"/>
      <c r="H4" s="2" t="s">
        <v>1</v>
      </c>
      <c r="I4" s="2"/>
      <c r="J4" s="2"/>
      <c r="K4" s="2"/>
    </row>
    <row r="5" spans="1:11" ht="12" customHeight="1">
      <c r="G5" s="2"/>
      <c r="H5" s="2" t="s">
        <v>2</v>
      </c>
      <c r="I5" s="2"/>
      <c r="J5" s="2"/>
      <c r="K5" s="2"/>
    </row>
    <row r="6" spans="1:11" ht="15" customHeight="1">
      <c r="H6" s="2" t="s">
        <v>3</v>
      </c>
    </row>
    <row r="7" spans="1:11" ht="13.5" customHeight="1">
      <c r="A7" s="335" t="s">
        <v>582</v>
      </c>
      <c r="B7" s="335"/>
      <c r="C7" s="335"/>
      <c r="D7" s="335"/>
      <c r="E7" s="335"/>
      <c r="F7" s="335"/>
      <c r="G7" s="335"/>
      <c r="H7" s="335"/>
      <c r="I7" s="335"/>
      <c r="J7" s="231"/>
      <c r="K7" s="231"/>
    </row>
    <row r="8" spans="1:11" ht="13.5" customHeight="1">
      <c r="A8" s="63"/>
      <c r="B8" s="63"/>
      <c r="C8" s="63"/>
      <c r="D8" s="63"/>
      <c r="E8" s="63"/>
      <c r="F8" s="63"/>
      <c r="G8" s="231"/>
      <c r="H8" s="231"/>
      <c r="I8" s="231"/>
      <c r="J8" s="231"/>
      <c r="K8" s="231"/>
    </row>
    <row r="9" spans="1:11" ht="13.5" customHeight="1">
      <c r="A9" s="335" t="str">
        <f>'1.Баланс ВС'!A10:J10</f>
        <v>МКП Верх-Коёнского сельсовета "ЖКХ "Коёнское" Искитимский район</v>
      </c>
      <c r="B9" s="335"/>
      <c r="C9" s="335"/>
      <c r="D9" s="335"/>
      <c r="E9" s="335"/>
      <c r="F9" s="335"/>
      <c r="G9" s="335"/>
      <c r="H9" s="335"/>
      <c r="I9" s="335"/>
      <c r="J9" s="231"/>
      <c r="K9" s="231"/>
    </row>
    <row r="10" spans="1:11" ht="15" customHeight="1"/>
    <row r="11" spans="1:11">
      <c r="A11" s="342" t="s">
        <v>5</v>
      </c>
      <c r="B11" s="343" t="s">
        <v>6</v>
      </c>
      <c r="C11" s="342" t="s">
        <v>137</v>
      </c>
      <c r="D11" s="342">
        <v>2014</v>
      </c>
      <c r="E11" s="342"/>
      <c r="F11" s="342">
        <v>2015</v>
      </c>
      <c r="G11" s="342"/>
      <c r="H11" s="342">
        <v>2016</v>
      </c>
      <c r="I11" s="342"/>
      <c r="J11" s="232">
        <v>2017</v>
      </c>
      <c r="K11" s="232">
        <v>2018</v>
      </c>
    </row>
    <row r="12" spans="1:11" ht="30" customHeight="1">
      <c r="A12" s="343"/>
      <c r="B12" s="343"/>
      <c r="C12" s="342"/>
      <c r="D12" s="233" t="s">
        <v>8</v>
      </c>
      <c r="E12" s="233" t="s">
        <v>10</v>
      </c>
      <c r="F12" s="233" t="s">
        <v>8</v>
      </c>
      <c r="G12" s="233" t="s">
        <v>10</v>
      </c>
      <c r="H12" s="232" t="s">
        <v>545</v>
      </c>
      <c r="I12" s="232" t="s">
        <v>546</v>
      </c>
      <c r="J12" s="232" t="s">
        <v>546</v>
      </c>
      <c r="K12" s="232" t="s">
        <v>546</v>
      </c>
    </row>
    <row r="13" spans="1:11">
      <c r="A13" s="50">
        <v>1</v>
      </c>
      <c r="B13" s="50">
        <v>2</v>
      </c>
      <c r="C13" s="50">
        <v>3</v>
      </c>
      <c r="D13" s="233">
        <v>4</v>
      </c>
      <c r="E13" s="233">
        <v>5</v>
      </c>
      <c r="F13" s="233">
        <v>6</v>
      </c>
      <c r="G13" s="233">
        <v>7</v>
      </c>
      <c r="H13" s="233">
        <v>8</v>
      </c>
      <c r="I13" s="233">
        <v>9</v>
      </c>
      <c r="J13" s="233">
        <v>10</v>
      </c>
      <c r="K13" s="233">
        <v>11</v>
      </c>
    </row>
    <row r="14" spans="1:11" s="10" customFormat="1">
      <c r="A14" s="52">
        <v>1</v>
      </c>
      <c r="B14" s="12" t="s">
        <v>138</v>
      </c>
      <c r="C14" s="52" t="s">
        <v>139</v>
      </c>
      <c r="D14" s="57">
        <f t="shared" ref="D14:K14" si="0">D15+D19+D25+D26+D29+D30+D31</f>
        <v>678.29599999999994</v>
      </c>
      <c r="E14" s="57">
        <f t="shared" si="0"/>
        <v>573.75879999999995</v>
      </c>
      <c r="F14" s="57">
        <f t="shared" si="0"/>
        <v>456.28149942552005</v>
      </c>
      <c r="G14" s="57">
        <f t="shared" si="0"/>
        <v>573.06628000000001</v>
      </c>
      <c r="H14" s="57">
        <f t="shared" si="0"/>
        <v>573.06628000000001</v>
      </c>
      <c r="I14" s="57">
        <f t="shared" si="0"/>
        <v>0</v>
      </c>
      <c r="J14" s="57">
        <f t="shared" si="0"/>
        <v>0</v>
      </c>
      <c r="K14" s="57">
        <f t="shared" si="0"/>
        <v>0</v>
      </c>
    </row>
    <row r="15" spans="1:11" ht="27.6">
      <c r="A15" s="50" t="s">
        <v>12</v>
      </c>
      <c r="B15" s="46" t="s">
        <v>140</v>
      </c>
      <c r="C15" s="50" t="s">
        <v>139</v>
      </c>
      <c r="D15" s="60"/>
      <c r="E15" s="60">
        <v>0.4</v>
      </c>
      <c r="F15" s="60">
        <f t="shared" ref="F15:K15" si="1">SUM(F16:F18)</f>
        <v>1</v>
      </c>
      <c r="G15" s="60">
        <f t="shared" si="1"/>
        <v>1</v>
      </c>
      <c r="H15" s="60">
        <f t="shared" si="1"/>
        <v>1</v>
      </c>
      <c r="I15" s="60">
        <f t="shared" si="1"/>
        <v>0</v>
      </c>
      <c r="J15" s="60">
        <f t="shared" si="1"/>
        <v>0</v>
      </c>
      <c r="K15" s="60">
        <f t="shared" si="1"/>
        <v>0</v>
      </c>
    </row>
    <row r="16" spans="1:11">
      <c r="A16" s="50" t="s">
        <v>15</v>
      </c>
      <c r="B16" s="6" t="s">
        <v>141</v>
      </c>
      <c r="C16" s="50" t="s">
        <v>139</v>
      </c>
      <c r="D16" s="60"/>
      <c r="E16" s="60">
        <f>'2.1.Сырье и матер.'!E11</f>
        <v>0.4</v>
      </c>
      <c r="F16" s="60">
        <f>'2.1.Сырье и матер.'!G11</f>
        <v>1</v>
      </c>
      <c r="G16" s="60">
        <f>'2.1.Сырье и матер.'!H11</f>
        <v>1</v>
      </c>
      <c r="H16" s="60">
        <f>'2.1.Сырье и матер.'!I11</f>
        <v>1</v>
      </c>
      <c r="I16" s="60">
        <f>'2.1.Сырье и матер.'!J11</f>
        <v>0</v>
      </c>
      <c r="J16" s="60"/>
      <c r="K16" s="60"/>
    </row>
    <row r="17" spans="1:11">
      <c r="A17" s="50" t="s">
        <v>17</v>
      </c>
      <c r="B17" s="7" t="s">
        <v>142</v>
      </c>
      <c r="C17" s="50" t="s">
        <v>139</v>
      </c>
      <c r="D17" s="60"/>
      <c r="E17" s="60"/>
      <c r="F17" s="60"/>
      <c r="G17" s="60"/>
      <c r="H17" s="60"/>
      <c r="I17" s="60"/>
      <c r="J17" s="60"/>
      <c r="K17" s="60"/>
    </row>
    <row r="18" spans="1:11" ht="16.5" customHeight="1">
      <c r="A18" s="50" t="s">
        <v>19</v>
      </c>
      <c r="B18" s="47" t="s">
        <v>143</v>
      </c>
      <c r="C18" s="50" t="s">
        <v>139</v>
      </c>
      <c r="D18" s="60"/>
      <c r="E18" s="60"/>
      <c r="F18" s="60"/>
      <c r="G18" s="60"/>
      <c r="H18" s="60"/>
      <c r="I18" s="60"/>
      <c r="J18" s="60"/>
      <c r="K18" s="60"/>
    </row>
    <row r="19" spans="1:11" ht="27.6">
      <c r="A19" s="50" t="s">
        <v>21</v>
      </c>
      <c r="B19" s="46" t="s">
        <v>144</v>
      </c>
      <c r="C19" s="50" t="s">
        <v>139</v>
      </c>
      <c r="D19" s="60">
        <f t="shared" ref="D19:E19" si="2">SUM(D20:D24)</f>
        <v>195.29</v>
      </c>
      <c r="E19" s="60">
        <f t="shared" si="2"/>
        <v>212.7</v>
      </c>
      <c r="F19" s="60">
        <f>SUM(F20:F24)</f>
        <v>84.317823425520018</v>
      </c>
      <c r="G19" s="60">
        <v>231.1</v>
      </c>
      <c r="H19" s="60">
        <f t="shared" ref="H19:I19" si="3">SUM(H20:H24)</f>
        <v>231.1</v>
      </c>
      <c r="I19" s="60">
        <f t="shared" si="3"/>
        <v>0</v>
      </c>
      <c r="J19" s="60">
        <f t="shared" ref="J19" si="4">SUM(J20:J24)</f>
        <v>0</v>
      </c>
      <c r="K19" s="60">
        <f t="shared" ref="K19" si="5">SUM(K20:K24)</f>
        <v>0</v>
      </c>
    </row>
    <row r="20" spans="1:11" ht="15" customHeight="1">
      <c r="A20" s="50" t="s">
        <v>126</v>
      </c>
      <c r="B20" s="6" t="s">
        <v>145</v>
      </c>
      <c r="C20" s="50" t="s">
        <v>139</v>
      </c>
      <c r="D20" s="60">
        <f>'2.1.2.Эл.энергия'!D55</f>
        <v>195.29</v>
      </c>
      <c r="E20" s="60">
        <v>212.7</v>
      </c>
      <c r="F20" s="60">
        <f>'2.1.2.Эл.энергия'!F55</f>
        <v>84.317823425520018</v>
      </c>
      <c r="G20" s="60">
        <v>231.1</v>
      </c>
      <c r="H20" s="60">
        <v>231.1</v>
      </c>
      <c r="I20" s="60">
        <f>'2.1.2.Эл.энергия'!I55</f>
        <v>0</v>
      </c>
      <c r="J20" s="60"/>
      <c r="K20" s="60"/>
    </row>
    <row r="21" spans="1:11" ht="15" customHeight="1">
      <c r="A21" s="50" t="s">
        <v>127</v>
      </c>
      <c r="B21" s="6" t="s">
        <v>146</v>
      </c>
      <c r="C21" s="50" t="s">
        <v>139</v>
      </c>
      <c r="D21" s="60"/>
      <c r="E21" s="60"/>
      <c r="F21" s="60"/>
      <c r="G21" s="60"/>
      <c r="H21" s="60"/>
      <c r="I21" s="60"/>
      <c r="J21" s="60"/>
      <c r="K21" s="60"/>
    </row>
    <row r="22" spans="1:11" ht="15" customHeight="1">
      <c r="A22" s="50" t="s">
        <v>130</v>
      </c>
      <c r="B22" s="6" t="s">
        <v>147</v>
      </c>
      <c r="C22" s="50" t="s">
        <v>139</v>
      </c>
      <c r="D22" s="60"/>
      <c r="E22" s="60"/>
      <c r="F22" s="60"/>
      <c r="G22" s="60"/>
      <c r="H22" s="60"/>
      <c r="I22" s="60"/>
      <c r="J22" s="60"/>
      <c r="K22" s="60"/>
    </row>
    <row r="23" spans="1:11" ht="15" customHeight="1">
      <c r="A23" s="50" t="s">
        <v>131</v>
      </c>
      <c r="B23" s="6" t="s">
        <v>148</v>
      </c>
      <c r="C23" s="50" t="s">
        <v>139</v>
      </c>
      <c r="D23" s="60"/>
      <c r="E23" s="60"/>
      <c r="F23" s="60"/>
      <c r="G23" s="60"/>
      <c r="H23" s="60"/>
      <c r="I23" s="60"/>
      <c r="J23" s="60"/>
      <c r="K23" s="60"/>
    </row>
    <row r="24" spans="1:11" ht="15" customHeight="1">
      <c r="A24" s="50" t="s">
        <v>132</v>
      </c>
      <c r="B24" s="6" t="s">
        <v>149</v>
      </c>
      <c r="C24" s="50" t="s">
        <v>139</v>
      </c>
      <c r="D24" s="60"/>
      <c r="E24" s="60"/>
      <c r="F24" s="60"/>
      <c r="G24" s="60"/>
      <c r="H24" s="60"/>
      <c r="I24" s="60"/>
      <c r="J24" s="60"/>
      <c r="K24" s="60"/>
    </row>
    <row r="25" spans="1:11" ht="75" customHeight="1">
      <c r="A25" s="50" t="s">
        <v>23</v>
      </c>
      <c r="B25" s="46" t="s">
        <v>501</v>
      </c>
      <c r="C25" s="50" t="s">
        <v>139</v>
      </c>
      <c r="D25" s="60"/>
      <c r="E25" s="60"/>
      <c r="F25" s="60"/>
      <c r="G25" s="60"/>
      <c r="H25" s="60"/>
      <c r="I25" s="60"/>
      <c r="J25" s="60"/>
      <c r="K25" s="60"/>
    </row>
    <row r="26" spans="1:11" ht="55.2">
      <c r="A26" s="50" t="s">
        <v>25</v>
      </c>
      <c r="B26" s="46" t="s">
        <v>150</v>
      </c>
      <c r="C26" s="50" t="s">
        <v>139</v>
      </c>
      <c r="D26" s="60">
        <f t="shared" ref="D26:K26" si="6">D27+D28</f>
        <v>348.93599999999998</v>
      </c>
      <c r="E26" s="60">
        <f t="shared" si="6"/>
        <v>331.22879999999998</v>
      </c>
      <c r="F26" s="60">
        <f t="shared" si="6"/>
        <v>289.22367600000001</v>
      </c>
      <c r="G26" s="60">
        <f t="shared" si="6"/>
        <v>289.22627999999997</v>
      </c>
      <c r="H26" s="60">
        <f t="shared" si="6"/>
        <v>289.22627999999997</v>
      </c>
      <c r="I26" s="60">
        <f t="shared" si="6"/>
        <v>0</v>
      </c>
      <c r="J26" s="60">
        <f t="shared" si="6"/>
        <v>0</v>
      </c>
      <c r="K26" s="60">
        <f t="shared" si="6"/>
        <v>0</v>
      </c>
    </row>
    <row r="27" spans="1:11" ht="27.6">
      <c r="A27" s="50" t="s">
        <v>133</v>
      </c>
      <c r="B27" s="43" t="s">
        <v>151</v>
      </c>
      <c r="C27" s="50" t="s">
        <v>139</v>
      </c>
      <c r="D27" s="60">
        <f>'2.2.1.ФОТ в целом'!D12</f>
        <v>268</v>
      </c>
      <c r="E27" s="60">
        <v>254.4</v>
      </c>
      <c r="F27" s="60">
        <f>'2.2.1.ФОТ в целом'!F12</f>
        <v>222.13800000000001</v>
      </c>
      <c r="G27" s="60">
        <v>222.14</v>
      </c>
      <c r="H27" s="60">
        <v>222.14</v>
      </c>
      <c r="I27" s="60">
        <f>'2.2.1.ФОТ в целом'!I12</f>
        <v>0</v>
      </c>
      <c r="J27" s="60"/>
      <c r="K27" s="60"/>
    </row>
    <row r="28" spans="1:11" ht="41.4">
      <c r="A28" s="50" t="s">
        <v>134</v>
      </c>
      <c r="B28" s="43" t="s">
        <v>152</v>
      </c>
      <c r="C28" s="50" t="s">
        <v>139</v>
      </c>
      <c r="D28" s="60">
        <f t="shared" ref="D28:K28" si="7">D27*30.2%</f>
        <v>80.935999999999993</v>
      </c>
      <c r="E28" s="60">
        <f t="shared" si="7"/>
        <v>76.828800000000001</v>
      </c>
      <c r="F28" s="60">
        <f t="shared" si="7"/>
        <v>67.085676000000007</v>
      </c>
      <c r="G28" s="60">
        <f t="shared" si="7"/>
        <v>67.086279999999988</v>
      </c>
      <c r="H28" s="60">
        <f t="shared" si="7"/>
        <v>67.086279999999988</v>
      </c>
      <c r="I28" s="60">
        <f t="shared" si="7"/>
        <v>0</v>
      </c>
      <c r="J28" s="60">
        <f t="shared" si="7"/>
        <v>0</v>
      </c>
      <c r="K28" s="60">
        <f t="shared" si="7"/>
        <v>0</v>
      </c>
    </row>
    <row r="29" spans="1:11" ht="27.6">
      <c r="A29" s="50" t="s">
        <v>135</v>
      </c>
      <c r="B29" s="46" t="s">
        <v>153</v>
      </c>
      <c r="C29" s="50" t="s">
        <v>139</v>
      </c>
      <c r="D29" s="60"/>
      <c r="E29" s="60"/>
      <c r="F29" s="60"/>
      <c r="G29" s="60"/>
      <c r="H29" s="60"/>
      <c r="I29" s="60"/>
      <c r="J29" s="60"/>
      <c r="K29" s="60"/>
    </row>
    <row r="30" spans="1:11">
      <c r="A30" s="50" t="s">
        <v>154</v>
      </c>
      <c r="B30" s="8" t="s">
        <v>155</v>
      </c>
      <c r="C30" s="50" t="s">
        <v>139</v>
      </c>
      <c r="D30" s="60">
        <v>80.400000000000006</v>
      </c>
      <c r="E30" s="60">
        <v>29.43</v>
      </c>
      <c r="F30" s="60">
        <v>60</v>
      </c>
      <c r="G30" s="60">
        <v>30</v>
      </c>
      <c r="H30" s="60">
        <v>30</v>
      </c>
      <c r="I30" s="60"/>
      <c r="J30" s="60"/>
      <c r="K30" s="60"/>
    </row>
    <row r="31" spans="1:11">
      <c r="A31" s="50" t="s">
        <v>156</v>
      </c>
      <c r="B31" s="8" t="s">
        <v>157</v>
      </c>
      <c r="C31" s="50" t="s">
        <v>139</v>
      </c>
      <c r="D31" s="60">
        <f t="shared" ref="D31:K31" si="8">D32+D33+D34+D35</f>
        <v>53.67</v>
      </c>
      <c r="E31" s="60">
        <f t="shared" si="8"/>
        <v>0</v>
      </c>
      <c r="F31" s="60">
        <f t="shared" si="8"/>
        <v>21.74</v>
      </c>
      <c r="G31" s="60">
        <f t="shared" si="8"/>
        <v>21.74</v>
      </c>
      <c r="H31" s="60">
        <f t="shared" si="8"/>
        <v>21.74</v>
      </c>
      <c r="I31" s="60">
        <f t="shared" si="8"/>
        <v>0</v>
      </c>
      <c r="J31" s="60">
        <f t="shared" si="8"/>
        <v>0</v>
      </c>
      <c r="K31" s="60">
        <f t="shared" si="8"/>
        <v>0</v>
      </c>
    </row>
    <row r="32" spans="1:11">
      <c r="A32" s="50" t="s">
        <v>158</v>
      </c>
      <c r="B32" s="43" t="s">
        <v>159</v>
      </c>
      <c r="C32" s="50"/>
      <c r="D32" s="60"/>
      <c r="E32" s="60"/>
      <c r="F32" s="60"/>
      <c r="G32" s="60"/>
      <c r="H32" s="60"/>
      <c r="I32" s="60"/>
      <c r="J32" s="60"/>
      <c r="K32" s="60"/>
    </row>
    <row r="33" spans="1:12">
      <c r="A33" s="50" t="s">
        <v>160</v>
      </c>
      <c r="B33" s="43" t="s">
        <v>161</v>
      </c>
      <c r="C33" s="50"/>
      <c r="D33" s="60"/>
      <c r="E33" s="60"/>
      <c r="F33" s="60"/>
      <c r="G33" s="60"/>
      <c r="H33" s="60"/>
      <c r="I33" s="60"/>
      <c r="J33" s="60"/>
      <c r="K33" s="60"/>
    </row>
    <row r="34" spans="1:12">
      <c r="A34" s="50" t="s">
        <v>162</v>
      </c>
      <c r="B34" s="7" t="s">
        <v>163</v>
      </c>
      <c r="C34" s="50"/>
      <c r="D34" s="60">
        <v>53.67</v>
      </c>
      <c r="E34" s="60">
        <v>0</v>
      </c>
      <c r="F34" s="60">
        <v>21.74</v>
      </c>
      <c r="G34" s="60">
        <v>21.74</v>
      </c>
      <c r="H34" s="60">
        <v>21.74</v>
      </c>
      <c r="I34" s="60"/>
      <c r="J34" s="60"/>
      <c r="K34" s="60"/>
    </row>
    <row r="35" spans="1:12" ht="27.6">
      <c r="A35" s="50" t="s">
        <v>164</v>
      </c>
      <c r="B35" s="43" t="s">
        <v>165</v>
      </c>
      <c r="C35" s="50"/>
      <c r="D35" s="60"/>
      <c r="E35" s="60"/>
      <c r="F35" s="60"/>
      <c r="G35" s="60"/>
      <c r="H35" s="60"/>
      <c r="I35" s="60"/>
      <c r="J35" s="60"/>
      <c r="K35" s="60"/>
    </row>
    <row r="36" spans="1:12" s="10" customFormat="1" ht="13.5" customHeight="1">
      <c r="A36" s="52">
        <v>2</v>
      </c>
      <c r="B36" s="13" t="s">
        <v>166</v>
      </c>
      <c r="C36" s="52" t="s">
        <v>139</v>
      </c>
      <c r="D36" s="57">
        <v>520</v>
      </c>
      <c r="E36" s="57">
        <f t="shared" ref="E36:K36" si="9">E37+E38+E39</f>
        <v>1189</v>
      </c>
      <c r="F36" s="57">
        <f t="shared" si="9"/>
        <v>400</v>
      </c>
      <c r="G36" s="57">
        <f t="shared" si="9"/>
        <v>200</v>
      </c>
      <c r="H36" s="57">
        <f t="shared" si="9"/>
        <v>200</v>
      </c>
      <c r="I36" s="57">
        <f t="shared" si="9"/>
        <v>0</v>
      </c>
      <c r="J36" s="57">
        <f t="shared" si="9"/>
        <v>0</v>
      </c>
      <c r="K36" s="57">
        <f t="shared" si="9"/>
        <v>0</v>
      </c>
    </row>
    <row r="37" spans="1:12" ht="55.2">
      <c r="A37" s="50" t="s">
        <v>28</v>
      </c>
      <c r="B37" s="46" t="s">
        <v>502</v>
      </c>
      <c r="C37" s="50" t="s">
        <v>139</v>
      </c>
      <c r="D37" s="60">
        <v>520</v>
      </c>
      <c r="E37" s="60">
        <v>1189</v>
      </c>
      <c r="F37" s="60">
        <v>400</v>
      </c>
      <c r="G37" s="60">
        <v>200</v>
      </c>
      <c r="H37" s="60">
        <v>200</v>
      </c>
      <c r="I37" s="60"/>
      <c r="J37" s="60"/>
      <c r="K37" s="60"/>
      <c r="L37" s="153"/>
    </row>
    <row r="38" spans="1:12" ht="60.75" customHeight="1">
      <c r="A38" s="50" t="s">
        <v>30</v>
      </c>
      <c r="B38" s="46" t="s">
        <v>167</v>
      </c>
      <c r="C38" s="50" t="s">
        <v>139</v>
      </c>
      <c r="D38" s="60"/>
      <c r="E38" s="60"/>
      <c r="F38" s="60"/>
      <c r="G38" s="60"/>
      <c r="H38" s="60"/>
      <c r="I38" s="60"/>
      <c r="J38" s="60"/>
      <c r="K38" s="60"/>
    </row>
    <row r="39" spans="1:12" ht="46.5" customHeight="1">
      <c r="A39" s="50" t="s">
        <v>32</v>
      </c>
      <c r="B39" s="46" t="s">
        <v>168</v>
      </c>
      <c r="C39" s="50" t="s">
        <v>139</v>
      </c>
      <c r="D39" s="60"/>
      <c r="E39" s="60"/>
      <c r="F39" s="60"/>
      <c r="G39" s="60"/>
      <c r="H39" s="60"/>
      <c r="I39" s="60"/>
      <c r="J39" s="60"/>
      <c r="K39" s="60"/>
    </row>
    <row r="40" spans="1:12" ht="30" customHeight="1">
      <c r="A40" s="50" t="s">
        <v>169</v>
      </c>
      <c r="B40" s="43" t="s">
        <v>170</v>
      </c>
      <c r="C40" s="50" t="s">
        <v>139</v>
      </c>
      <c r="D40" s="60"/>
      <c r="E40" s="60"/>
      <c r="F40" s="60"/>
      <c r="G40" s="60"/>
      <c r="H40" s="60"/>
      <c r="I40" s="60"/>
      <c r="J40" s="60"/>
      <c r="K40" s="60"/>
    </row>
    <row r="41" spans="1:12" ht="44.25" customHeight="1">
      <c r="A41" s="50" t="s">
        <v>171</v>
      </c>
      <c r="B41" s="43" t="s">
        <v>172</v>
      </c>
      <c r="C41" s="50" t="s">
        <v>139</v>
      </c>
      <c r="D41" s="60"/>
      <c r="E41" s="60"/>
      <c r="F41" s="60"/>
      <c r="G41" s="60"/>
      <c r="H41" s="60"/>
      <c r="I41" s="60"/>
      <c r="J41" s="60"/>
      <c r="K41" s="60"/>
    </row>
    <row r="42" spans="1:12" s="205" customFormat="1">
      <c r="A42" s="192"/>
      <c r="B42" s="215" t="s">
        <v>512</v>
      </c>
      <c r="C42" s="192" t="s">
        <v>139</v>
      </c>
      <c r="D42" s="203">
        <v>107.2</v>
      </c>
      <c r="E42" s="203">
        <f t="shared" ref="E42:K42" si="10">E43+E44+E45+E46</f>
        <v>0</v>
      </c>
      <c r="F42" s="203">
        <f t="shared" si="10"/>
        <v>0</v>
      </c>
      <c r="G42" s="203">
        <f t="shared" si="10"/>
        <v>0</v>
      </c>
      <c r="H42" s="203">
        <f t="shared" si="10"/>
        <v>0</v>
      </c>
      <c r="I42" s="203">
        <f t="shared" si="10"/>
        <v>0</v>
      </c>
      <c r="J42" s="203">
        <f t="shared" si="10"/>
        <v>0</v>
      </c>
      <c r="K42" s="203">
        <f t="shared" si="10"/>
        <v>0</v>
      </c>
      <c r="L42" s="216"/>
    </row>
    <row r="43" spans="1:12" s="200" customFormat="1">
      <c r="A43" s="194"/>
      <c r="B43" s="217" t="s">
        <v>513</v>
      </c>
      <c r="C43" s="194" t="s">
        <v>139</v>
      </c>
      <c r="D43" s="199">
        <f>'2.2.1.ФОТ в целом'!D18</f>
        <v>82.33</v>
      </c>
      <c r="E43" s="199">
        <f>'2.2.1.ФОТ в целом'!E18</f>
        <v>0</v>
      </c>
      <c r="F43" s="199"/>
      <c r="G43" s="199">
        <f>'2.2.1.ФОТ в целом'!G18</f>
        <v>0</v>
      </c>
      <c r="H43" s="199">
        <f>'2.2.1.ФОТ в целом'!H18</f>
        <v>0</v>
      </c>
      <c r="I43" s="199">
        <f>'2.2.1.ФОТ в целом'!I18</f>
        <v>0</v>
      </c>
      <c r="J43" s="199"/>
      <c r="K43" s="199"/>
      <c r="L43" s="218"/>
    </row>
    <row r="44" spans="1:12" s="200" customFormat="1">
      <c r="A44" s="194"/>
      <c r="B44" s="217" t="s">
        <v>514</v>
      </c>
      <c r="C44" s="194" t="s">
        <v>139</v>
      </c>
      <c r="D44" s="199">
        <v>24.87</v>
      </c>
      <c r="E44" s="199">
        <f>E43*30.2%</f>
        <v>0</v>
      </c>
      <c r="F44" s="199"/>
      <c r="G44" s="199">
        <f t="shared" ref="G44:K44" si="11">G43*30.2%</f>
        <v>0</v>
      </c>
      <c r="H44" s="199">
        <f t="shared" si="11"/>
        <v>0</v>
      </c>
      <c r="I44" s="199">
        <f t="shared" si="11"/>
        <v>0</v>
      </c>
      <c r="J44" s="199">
        <f t="shared" si="11"/>
        <v>0</v>
      </c>
      <c r="K44" s="199">
        <f t="shared" si="11"/>
        <v>0</v>
      </c>
      <c r="L44" s="218"/>
    </row>
    <row r="45" spans="1:12" s="200" customFormat="1">
      <c r="A45" s="194"/>
      <c r="B45" s="217" t="s">
        <v>515</v>
      </c>
      <c r="C45" s="194" t="s">
        <v>139</v>
      </c>
      <c r="D45" s="199"/>
      <c r="E45" s="199"/>
      <c r="F45" s="199"/>
      <c r="G45" s="199"/>
      <c r="H45" s="199"/>
      <c r="I45" s="199"/>
      <c r="J45" s="199"/>
      <c r="K45" s="199"/>
    </row>
    <row r="46" spans="1:12" s="200" customFormat="1">
      <c r="A46" s="194"/>
      <c r="B46" s="217" t="s">
        <v>373</v>
      </c>
      <c r="C46" s="194" t="s">
        <v>139</v>
      </c>
      <c r="D46" s="199"/>
      <c r="E46" s="199"/>
      <c r="F46" s="199"/>
      <c r="G46" s="199"/>
      <c r="H46" s="199"/>
      <c r="I46" s="199"/>
      <c r="J46" s="199"/>
      <c r="K46" s="199"/>
    </row>
    <row r="47" spans="1:12" s="10" customFormat="1">
      <c r="A47" s="52">
        <v>3</v>
      </c>
      <c r="B47" s="14" t="s">
        <v>173</v>
      </c>
      <c r="C47" s="52" t="s">
        <v>139</v>
      </c>
      <c r="D47" s="57">
        <f>D48+D55+D58+D59+D60+D61+D62</f>
        <v>0</v>
      </c>
      <c r="E47" s="57">
        <f>E48+E55+E58+E59+E60+E61+E62</f>
        <v>233.21700000000001</v>
      </c>
      <c r="F47" s="57">
        <f>F48+F55+F58+F59+F60+F61+F62</f>
        <v>114.05629655680532</v>
      </c>
      <c r="G47" s="57">
        <f t="shared" ref="G47:K47" si="12">G48+G55+G58+G59+G60+G61+G62</f>
        <v>274.68200000000002</v>
      </c>
      <c r="H47" s="57">
        <f t="shared" si="12"/>
        <v>274.68200000000002</v>
      </c>
      <c r="I47" s="57">
        <f t="shared" si="12"/>
        <v>0</v>
      </c>
      <c r="J47" s="57">
        <f t="shared" si="12"/>
        <v>0</v>
      </c>
      <c r="K47" s="57">
        <f t="shared" si="12"/>
        <v>0</v>
      </c>
    </row>
    <row r="48" spans="1:12" ht="30.75" customHeight="1">
      <c r="A48" s="50" t="s">
        <v>35</v>
      </c>
      <c r="B48" s="46" t="s">
        <v>174</v>
      </c>
      <c r="C48" s="50" t="s">
        <v>139</v>
      </c>
      <c r="D48" s="60"/>
      <c r="E48" s="60">
        <f>SUM(E49:E54)</f>
        <v>20.9</v>
      </c>
      <c r="F48" s="60">
        <f>SUM(F49:F54)</f>
        <v>3.18</v>
      </c>
      <c r="G48" s="60">
        <f t="shared" ref="G48:K48" si="13">SUM(G49:G54)</f>
        <v>21</v>
      </c>
      <c r="H48" s="60">
        <f t="shared" si="13"/>
        <v>21</v>
      </c>
      <c r="I48" s="60">
        <f t="shared" si="13"/>
        <v>0</v>
      </c>
      <c r="J48" s="60">
        <f t="shared" si="13"/>
        <v>0</v>
      </c>
      <c r="K48" s="60">
        <f t="shared" si="13"/>
        <v>0</v>
      </c>
    </row>
    <row r="49" spans="1:12" ht="15" customHeight="1">
      <c r="A49" s="50" t="s">
        <v>37</v>
      </c>
      <c r="B49" s="6" t="s">
        <v>175</v>
      </c>
      <c r="C49" s="50" t="s">
        <v>139</v>
      </c>
      <c r="D49" s="60"/>
      <c r="E49" s="60">
        <v>20.9</v>
      </c>
      <c r="F49" s="60">
        <v>3.18</v>
      </c>
      <c r="G49" s="60">
        <v>21</v>
      </c>
      <c r="H49" s="60">
        <v>21</v>
      </c>
      <c r="I49" s="60"/>
      <c r="J49" s="60"/>
      <c r="K49" s="60"/>
      <c r="L49" s="147"/>
    </row>
    <row r="50" spans="1:12" ht="15" customHeight="1">
      <c r="A50" s="50" t="s">
        <v>39</v>
      </c>
      <c r="B50" s="6" t="s">
        <v>176</v>
      </c>
      <c r="C50" s="50" t="s">
        <v>139</v>
      </c>
      <c r="D50" s="60"/>
      <c r="E50" s="60"/>
      <c r="F50" s="60"/>
      <c r="G50" s="60"/>
      <c r="H50" s="60"/>
      <c r="I50" s="60"/>
      <c r="J50" s="60"/>
      <c r="K50" s="60"/>
    </row>
    <row r="51" spans="1:12" ht="15" customHeight="1">
      <c r="A51" s="50" t="s">
        <v>41</v>
      </c>
      <c r="B51" s="6" t="s">
        <v>177</v>
      </c>
      <c r="C51" s="50" t="s">
        <v>139</v>
      </c>
      <c r="D51" s="60"/>
      <c r="E51" s="60"/>
      <c r="F51" s="60"/>
      <c r="G51" s="60"/>
      <c r="H51" s="60"/>
      <c r="I51" s="60"/>
      <c r="J51" s="60"/>
      <c r="K51" s="60"/>
    </row>
    <row r="52" spans="1:12" ht="15" customHeight="1">
      <c r="A52" s="50" t="s">
        <v>178</v>
      </c>
      <c r="B52" s="7" t="s">
        <v>179</v>
      </c>
      <c r="C52" s="50" t="s">
        <v>139</v>
      </c>
      <c r="D52" s="60"/>
      <c r="E52" s="60"/>
      <c r="F52" s="60"/>
      <c r="G52" s="60"/>
      <c r="H52" s="60"/>
      <c r="I52" s="60"/>
      <c r="J52" s="60"/>
      <c r="K52" s="60"/>
    </row>
    <row r="53" spans="1:12" ht="30.75" customHeight="1">
      <c r="A53" s="50" t="s">
        <v>180</v>
      </c>
      <c r="B53" s="43" t="s">
        <v>181</v>
      </c>
      <c r="C53" s="50" t="s">
        <v>139</v>
      </c>
      <c r="D53" s="60"/>
      <c r="E53" s="60"/>
      <c r="F53" s="60"/>
      <c r="G53" s="60"/>
      <c r="H53" s="60"/>
      <c r="I53" s="60"/>
      <c r="J53" s="60"/>
      <c r="K53" s="60"/>
    </row>
    <row r="54" spans="1:12">
      <c r="A54" s="50" t="s">
        <v>182</v>
      </c>
      <c r="B54" s="6" t="s">
        <v>183</v>
      </c>
      <c r="C54" s="50" t="s">
        <v>139</v>
      </c>
      <c r="D54" s="60"/>
      <c r="E54" s="60"/>
      <c r="F54" s="60"/>
      <c r="G54" s="60"/>
      <c r="H54" s="60"/>
      <c r="I54" s="60"/>
      <c r="J54" s="60"/>
      <c r="K54" s="60"/>
    </row>
    <row r="55" spans="1:12" ht="55.2">
      <c r="A55" s="50" t="s">
        <v>43</v>
      </c>
      <c r="B55" s="46" t="s">
        <v>184</v>
      </c>
      <c r="C55" s="50" t="s">
        <v>139</v>
      </c>
      <c r="D55" s="60"/>
      <c r="E55" s="60">
        <f t="shared" ref="E55:K55" si="14">SUM(E56:E57)</f>
        <v>193.34700000000001</v>
      </c>
      <c r="F55" s="60">
        <f t="shared" si="14"/>
        <v>110.87629655680531</v>
      </c>
      <c r="G55" s="60">
        <f t="shared" si="14"/>
        <v>248.68199999999999</v>
      </c>
      <c r="H55" s="60">
        <f t="shared" si="14"/>
        <v>248.68199999999999</v>
      </c>
      <c r="I55" s="60">
        <f t="shared" si="14"/>
        <v>0</v>
      </c>
      <c r="J55" s="60">
        <f t="shared" si="14"/>
        <v>0</v>
      </c>
      <c r="K55" s="60">
        <f t="shared" si="14"/>
        <v>0</v>
      </c>
    </row>
    <row r="56" spans="1:12" ht="27.6">
      <c r="A56" s="50" t="s">
        <v>185</v>
      </c>
      <c r="B56" s="43" t="s">
        <v>186</v>
      </c>
      <c r="C56" s="50" t="s">
        <v>139</v>
      </c>
      <c r="D56" s="60"/>
      <c r="E56" s="60">
        <v>148.5</v>
      </c>
      <c r="F56" s="60">
        <f>'2.2.1.ФОТ в целом'!F21</f>
        <v>85.15844589616384</v>
      </c>
      <c r="G56" s="60">
        <v>191</v>
      </c>
      <c r="H56" s="60">
        <v>191</v>
      </c>
      <c r="I56" s="60">
        <f>'2.2.1.ФОТ в целом'!I21</f>
        <v>0</v>
      </c>
      <c r="J56" s="60"/>
      <c r="K56" s="60"/>
    </row>
    <row r="57" spans="1:12" ht="41.4">
      <c r="A57" s="50" t="s">
        <v>187</v>
      </c>
      <c r="B57" s="43" t="s">
        <v>188</v>
      </c>
      <c r="C57" s="50" t="s">
        <v>139</v>
      </c>
      <c r="D57" s="60"/>
      <c r="E57" s="60">
        <f t="shared" ref="E57:K57" si="15">E56*30.2%</f>
        <v>44.847000000000001</v>
      </c>
      <c r="F57" s="60">
        <f t="shared" si="15"/>
        <v>25.717850660641478</v>
      </c>
      <c r="G57" s="60">
        <f t="shared" si="15"/>
        <v>57.681999999999995</v>
      </c>
      <c r="H57" s="60">
        <f t="shared" si="15"/>
        <v>57.681999999999995</v>
      </c>
      <c r="I57" s="60">
        <f t="shared" si="15"/>
        <v>0</v>
      </c>
      <c r="J57" s="60">
        <f t="shared" si="15"/>
        <v>0</v>
      </c>
      <c r="K57" s="60">
        <f t="shared" si="15"/>
        <v>0</v>
      </c>
    </row>
    <row r="58" spans="1:12" ht="74.25" customHeight="1">
      <c r="A58" s="50" t="s">
        <v>45</v>
      </c>
      <c r="B58" s="46" t="s">
        <v>189</v>
      </c>
      <c r="C58" s="50" t="s">
        <v>139</v>
      </c>
      <c r="D58" s="60"/>
      <c r="E58" s="60"/>
      <c r="F58" s="60"/>
      <c r="G58" s="60"/>
      <c r="H58" s="60"/>
      <c r="I58" s="60"/>
      <c r="J58" s="60"/>
      <c r="K58" s="60"/>
    </row>
    <row r="59" spans="1:12" ht="15" customHeight="1">
      <c r="A59" s="50" t="s">
        <v>47</v>
      </c>
      <c r="B59" s="5" t="s">
        <v>190</v>
      </c>
      <c r="C59" s="50" t="s">
        <v>139</v>
      </c>
      <c r="D59" s="60"/>
      <c r="E59" s="60"/>
      <c r="F59" s="60"/>
      <c r="G59" s="60"/>
      <c r="H59" s="60"/>
      <c r="I59" s="60"/>
      <c r="J59" s="60"/>
      <c r="K59" s="60"/>
    </row>
    <row r="60" spans="1:12" ht="15" customHeight="1">
      <c r="A60" s="50" t="s">
        <v>49</v>
      </c>
      <c r="B60" s="5" t="s">
        <v>191</v>
      </c>
      <c r="C60" s="50" t="s">
        <v>139</v>
      </c>
      <c r="D60" s="60"/>
      <c r="E60" s="60"/>
      <c r="F60" s="60"/>
      <c r="G60" s="60"/>
      <c r="H60" s="60"/>
      <c r="I60" s="60"/>
      <c r="J60" s="60"/>
      <c r="K60" s="60"/>
    </row>
    <row r="61" spans="1:12">
      <c r="A61" s="50" t="s">
        <v>192</v>
      </c>
      <c r="B61" s="46" t="s">
        <v>503</v>
      </c>
      <c r="C61" s="50" t="s">
        <v>139</v>
      </c>
      <c r="D61" s="60"/>
      <c r="E61" s="60"/>
      <c r="F61" s="60"/>
      <c r="G61" s="60"/>
      <c r="H61" s="60"/>
      <c r="I61" s="60"/>
      <c r="J61" s="60"/>
      <c r="K61" s="60"/>
    </row>
    <row r="62" spans="1:12">
      <c r="A62" s="50" t="s">
        <v>193</v>
      </c>
      <c r="B62" s="8" t="s">
        <v>900</v>
      </c>
      <c r="C62" s="50" t="s">
        <v>139</v>
      </c>
      <c r="D62" s="60"/>
      <c r="E62" s="60">
        <v>18.97</v>
      </c>
      <c r="F62" s="60"/>
      <c r="G62" s="60">
        <v>5</v>
      </c>
      <c r="H62" s="60">
        <v>5</v>
      </c>
      <c r="I62" s="60"/>
      <c r="J62" s="60"/>
      <c r="K62" s="60"/>
    </row>
    <row r="63" spans="1:12" ht="27.6">
      <c r="A63" s="50" t="s">
        <v>195</v>
      </c>
      <c r="B63" s="43" t="s">
        <v>196</v>
      </c>
      <c r="C63" s="50" t="s">
        <v>139</v>
      </c>
      <c r="D63" s="60"/>
      <c r="E63" s="60"/>
      <c r="F63" s="60"/>
      <c r="G63" s="60"/>
      <c r="H63" s="60"/>
      <c r="I63" s="60"/>
      <c r="J63" s="60"/>
      <c r="K63" s="60"/>
    </row>
    <row r="64" spans="1:12">
      <c r="A64" s="50" t="s">
        <v>197</v>
      </c>
      <c r="B64" s="43" t="s">
        <v>198</v>
      </c>
      <c r="C64" s="50" t="s">
        <v>139</v>
      </c>
      <c r="D64" s="60"/>
      <c r="E64" s="60"/>
      <c r="F64" s="60"/>
      <c r="G64" s="60"/>
      <c r="H64" s="60"/>
      <c r="I64" s="60"/>
      <c r="J64" s="60"/>
      <c r="K64" s="60"/>
    </row>
    <row r="65" spans="1:12" s="10" customFormat="1" ht="27.6">
      <c r="A65" s="52">
        <v>4</v>
      </c>
      <c r="B65" s="44" t="s">
        <v>199</v>
      </c>
      <c r="C65" s="52" t="s">
        <v>139</v>
      </c>
      <c r="D65" s="57">
        <f t="shared" ref="D65:K65" si="16">D66</f>
        <v>0</v>
      </c>
      <c r="E65" s="57">
        <f t="shared" si="16"/>
        <v>0</v>
      </c>
      <c r="F65" s="57">
        <f t="shared" si="16"/>
        <v>0</v>
      </c>
      <c r="G65" s="57">
        <f t="shared" si="16"/>
        <v>0</v>
      </c>
      <c r="H65" s="57">
        <f t="shared" si="16"/>
        <v>0</v>
      </c>
      <c r="I65" s="57">
        <f t="shared" si="16"/>
        <v>0</v>
      </c>
      <c r="J65" s="57">
        <f t="shared" si="16"/>
        <v>0</v>
      </c>
      <c r="K65" s="57">
        <f t="shared" si="16"/>
        <v>0</v>
      </c>
    </row>
    <row r="66" spans="1:12" ht="27.6">
      <c r="A66" s="50" t="s">
        <v>52</v>
      </c>
      <c r="B66" s="46" t="s">
        <v>200</v>
      </c>
      <c r="C66" s="50" t="s">
        <v>139</v>
      </c>
      <c r="D66" s="60"/>
      <c r="E66" s="60"/>
      <c r="F66" s="60"/>
      <c r="G66" s="60"/>
      <c r="H66" s="60"/>
      <c r="I66" s="60"/>
      <c r="J66" s="60"/>
      <c r="K66" s="60"/>
    </row>
    <row r="67" spans="1:12" s="10" customFormat="1" ht="15" customHeight="1">
      <c r="A67" s="52">
        <v>5</v>
      </c>
      <c r="B67" s="13" t="s">
        <v>201</v>
      </c>
      <c r="C67" s="52" t="s">
        <v>139</v>
      </c>
      <c r="D67" s="57">
        <f t="shared" ref="D67:K67" si="17">D68</f>
        <v>0</v>
      </c>
      <c r="E67" s="57">
        <f t="shared" si="17"/>
        <v>0</v>
      </c>
      <c r="F67" s="57">
        <f t="shared" si="17"/>
        <v>0</v>
      </c>
      <c r="G67" s="57">
        <f t="shared" si="17"/>
        <v>0</v>
      </c>
      <c r="H67" s="57">
        <f t="shared" si="17"/>
        <v>0</v>
      </c>
      <c r="I67" s="57">
        <f t="shared" si="17"/>
        <v>0</v>
      </c>
      <c r="J67" s="57">
        <f t="shared" si="17"/>
        <v>0</v>
      </c>
      <c r="K67" s="57">
        <f t="shared" si="17"/>
        <v>0</v>
      </c>
    </row>
    <row r="68" spans="1:12" ht="60" customHeight="1">
      <c r="A68" s="50" t="s">
        <v>58</v>
      </c>
      <c r="B68" s="46" t="s">
        <v>504</v>
      </c>
      <c r="C68" s="50" t="s">
        <v>139</v>
      </c>
      <c r="D68" s="60"/>
      <c r="E68" s="60"/>
      <c r="F68" s="60"/>
      <c r="G68" s="60"/>
      <c r="H68" s="60"/>
      <c r="I68" s="60"/>
      <c r="J68" s="60"/>
      <c r="K68" s="60"/>
    </row>
    <row r="69" spans="1:12" s="10" customFormat="1" ht="27.6">
      <c r="A69" s="52">
        <v>6</v>
      </c>
      <c r="B69" s="45" t="s">
        <v>202</v>
      </c>
      <c r="C69" s="52" t="s">
        <v>139</v>
      </c>
      <c r="D69" s="57">
        <f t="shared" ref="D69:F69" si="18">SUM(D70:D73)</f>
        <v>0</v>
      </c>
      <c r="E69" s="57">
        <f t="shared" si="18"/>
        <v>0</v>
      </c>
      <c r="F69" s="57">
        <f t="shared" si="18"/>
        <v>0</v>
      </c>
      <c r="G69" s="57">
        <f t="shared" ref="G69:K69" si="19">SUM(G70:G73)</f>
        <v>0</v>
      </c>
      <c r="H69" s="57">
        <f t="shared" si="19"/>
        <v>0</v>
      </c>
      <c r="I69" s="57">
        <f t="shared" si="19"/>
        <v>0</v>
      </c>
      <c r="J69" s="57">
        <f t="shared" si="19"/>
        <v>0</v>
      </c>
      <c r="K69" s="57">
        <f t="shared" si="19"/>
        <v>0</v>
      </c>
    </row>
    <row r="70" spans="1:12" ht="15" customHeight="1">
      <c r="A70" s="50" t="s">
        <v>63</v>
      </c>
      <c r="B70" s="5" t="s">
        <v>203</v>
      </c>
      <c r="C70" s="50" t="s">
        <v>139</v>
      </c>
      <c r="D70" s="60"/>
      <c r="E70" s="60"/>
      <c r="F70" s="60"/>
      <c r="G70" s="60"/>
      <c r="H70" s="60"/>
      <c r="I70" s="60"/>
      <c r="J70" s="60"/>
      <c r="K70" s="60"/>
    </row>
    <row r="71" spans="1:12" ht="15" customHeight="1">
      <c r="A71" s="50" t="s">
        <v>69</v>
      </c>
      <c r="B71" s="5" t="s">
        <v>204</v>
      </c>
      <c r="C71" s="50" t="s">
        <v>139</v>
      </c>
      <c r="D71" s="60"/>
      <c r="E71" s="60"/>
      <c r="F71" s="60"/>
      <c r="G71" s="60"/>
      <c r="H71" s="60"/>
      <c r="I71" s="60"/>
      <c r="J71" s="60"/>
      <c r="K71" s="60"/>
    </row>
    <row r="72" spans="1:12" ht="15" customHeight="1">
      <c r="A72" s="50" t="s">
        <v>71</v>
      </c>
      <c r="B72" s="5" t="s">
        <v>205</v>
      </c>
      <c r="C72" s="50" t="s">
        <v>139</v>
      </c>
      <c r="D72" s="60"/>
      <c r="E72" s="60"/>
      <c r="F72" s="60"/>
      <c r="G72" s="60"/>
      <c r="H72" s="60"/>
      <c r="I72" s="60"/>
      <c r="J72" s="60"/>
      <c r="K72" s="60"/>
    </row>
    <row r="73" spans="1:12" ht="15" customHeight="1">
      <c r="A73" s="50" t="s">
        <v>75</v>
      </c>
      <c r="B73" s="5" t="s">
        <v>206</v>
      </c>
      <c r="C73" s="50" t="s">
        <v>139</v>
      </c>
      <c r="D73" s="60"/>
      <c r="E73" s="60"/>
      <c r="F73" s="60"/>
      <c r="G73" s="60"/>
      <c r="H73" s="60"/>
      <c r="I73" s="60"/>
      <c r="J73" s="60"/>
      <c r="K73" s="60"/>
    </row>
    <row r="74" spans="1:12" s="10" customFormat="1" ht="29.25" customHeight="1">
      <c r="A74" s="52">
        <v>7</v>
      </c>
      <c r="B74" s="44" t="s">
        <v>207</v>
      </c>
      <c r="C74" s="52" t="s">
        <v>139</v>
      </c>
      <c r="D74" s="57">
        <f t="shared" ref="D74:K74" si="20">SUM(D75:D81)</f>
        <v>27.5</v>
      </c>
      <c r="E74" s="57">
        <f t="shared" si="20"/>
        <v>80</v>
      </c>
      <c r="F74" s="57">
        <f t="shared" si="20"/>
        <v>11.15</v>
      </c>
      <c r="G74" s="57">
        <f t="shared" si="20"/>
        <v>66.7</v>
      </c>
      <c r="H74" s="57">
        <f t="shared" si="20"/>
        <v>66.7</v>
      </c>
      <c r="I74" s="57">
        <f t="shared" si="20"/>
        <v>0</v>
      </c>
      <c r="J74" s="57">
        <f t="shared" si="20"/>
        <v>0</v>
      </c>
      <c r="K74" s="57">
        <f t="shared" si="20"/>
        <v>0</v>
      </c>
    </row>
    <row r="75" spans="1:12" ht="15" customHeight="1">
      <c r="A75" s="50" t="s">
        <v>88</v>
      </c>
      <c r="B75" s="5" t="s">
        <v>208</v>
      </c>
      <c r="C75" s="50" t="s">
        <v>139</v>
      </c>
      <c r="D75" s="60"/>
      <c r="E75" s="60"/>
      <c r="F75" s="60"/>
      <c r="G75" s="60"/>
      <c r="H75" s="60"/>
      <c r="I75" s="60"/>
      <c r="J75" s="60"/>
      <c r="K75" s="60"/>
    </row>
    <row r="76" spans="1:12">
      <c r="A76" s="50" t="s">
        <v>90</v>
      </c>
      <c r="B76" s="8" t="s">
        <v>209</v>
      </c>
      <c r="C76" s="50" t="s">
        <v>139</v>
      </c>
      <c r="D76" s="60"/>
      <c r="E76" s="60"/>
      <c r="F76" s="60"/>
      <c r="G76" s="60"/>
      <c r="H76" s="60"/>
      <c r="I76" s="60"/>
      <c r="J76" s="60"/>
      <c r="K76" s="60"/>
    </row>
    <row r="77" spans="1:12" ht="29.25" customHeight="1">
      <c r="A77" s="50" t="s">
        <v>92</v>
      </c>
      <c r="B77" s="46" t="s">
        <v>210</v>
      </c>
      <c r="C77" s="50" t="s">
        <v>139</v>
      </c>
      <c r="D77" s="60"/>
      <c r="E77" s="60">
        <v>4.2</v>
      </c>
      <c r="F77" s="60"/>
      <c r="G77" s="60">
        <v>4.2</v>
      </c>
      <c r="H77" s="60">
        <v>4.2</v>
      </c>
      <c r="I77" s="60"/>
      <c r="J77" s="60"/>
      <c r="K77" s="60"/>
    </row>
    <row r="78" spans="1:12" ht="30" customHeight="1">
      <c r="A78" s="50" t="s">
        <v>211</v>
      </c>
      <c r="B78" s="46" t="s">
        <v>212</v>
      </c>
      <c r="C78" s="50" t="s">
        <v>139</v>
      </c>
      <c r="D78" s="60">
        <v>14.5</v>
      </c>
      <c r="E78" s="60">
        <v>2.2999999999999998</v>
      </c>
      <c r="F78" s="60">
        <v>1</v>
      </c>
      <c r="G78" s="60">
        <v>2</v>
      </c>
      <c r="H78" s="60">
        <v>2</v>
      </c>
      <c r="I78" s="60"/>
      <c r="J78" s="60"/>
      <c r="K78" s="60"/>
      <c r="L78" s="276"/>
    </row>
    <row r="79" spans="1:12" ht="15" customHeight="1">
      <c r="A79" s="50" t="s">
        <v>213</v>
      </c>
      <c r="B79" s="5" t="s">
        <v>214</v>
      </c>
      <c r="C79" s="50" t="s">
        <v>139</v>
      </c>
      <c r="D79" s="60"/>
      <c r="E79" s="60"/>
      <c r="F79" s="60"/>
      <c r="G79" s="60"/>
      <c r="H79" s="60"/>
      <c r="I79" s="60"/>
      <c r="J79" s="60"/>
      <c r="K79" s="60"/>
    </row>
    <row r="80" spans="1:12" ht="15" customHeight="1">
      <c r="A80" s="50" t="s">
        <v>215</v>
      </c>
      <c r="B80" s="5" t="s">
        <v>216</v>
      </c>
      <c r="C80" s="50" t="s">
        <v>139</v>
      </c>
      <c r="D80" s="60"/>
      <c r="E80" s="60">
        <v>0.5</v>
      </c>
      <c r="F80" s="60">
        <v>0.15</v>
      </c>
      <c r="G80" s="60">
        <v>0.5</v>
      </c>
      <c r="H80" s="60">
        <v>0.5</v>
      </c>
      <c r="I80" s="60"/>
      <c r="J80" s="60"/>
      <c r="K80" s="60"/>
    </row>
    <row r="81" spans="1:12" ht="69">
      <c r="A81" s="50" t="s">
        <v>217</v>
      </c>
      <c r="B81" s="46" t="s">
        <v>901</v>
      </c>
      <c r="C81" s="50" t="s">
        <v>139</v>
      </c>
      <c r="D81" s="60">
        <v>13</v>
      </c>
      <c r="E81" s="60">
        <v>73</v>
      </c>
      <c r="F81" s="60">
        <v>10</v>
      </c>
      <c r="G81" s="60">
        <v>60</v>
      </c>
      <c r="H81" s="60">
        <v>60</v>
      </c>
      <c r="I81" s="60"/>
      <c r="J81" s="60"/>
      <c r="K81" s="60"/>
    </row>
    <row r="82" spans="1:12" s="200" customFormat="1" ht="14.4">
      <c r="A82" s="212"/>
      <c r="B82" s="213" t="s">
        <v>521</v>
      </c>
      <c r="C82" s="212" t="s">
        <v>139</v>
      </c>
      <c r="D82" s="214">
        <f>D14+D36+D42+D47+D65+D67+D69+D74</f>
        <v>1332.9959999999999</v>
      </c>
      <c r="E82" s="214">
        <f>E14+E36+E42+E47+E65+E67+E69+E74</f>
        <v>2075.9758000000002</v>
      </c>
      <c r="F82" s="214">
        <f>F14+F36+F42+F47+F65+F67+F69+F74</f>
        <v>981.48779598232534</v>
      </c>
      <c r="G82" s="214">
        <f t="shared" ref="G82:K82" si="21">G14+G36+G42+G47+G65+G67+G69+G74</f>
        <v>1114.4482800000001</v>
      </c>
      <c r="H82" s="214">
        <f t="shared" si="21"/>
        <v>1114.4482800000001</v>
      </c>
      <c r="I82" s="214">
        <f t="shared" si="21"/>
        <v>0</v>
      </c>
      <c r="J82" s="214">
        <f t="shared" si="21"/>
        <v>0</v>
      </c>
      <c r="K82" s="214">
        <f t="shared" si="21"/>
        <v>0</v>
      </c>
    </row>
    <row r="83" spans="1:12" s="10" customFormat="1" ht="15" customHeight="1">
      <c r="A83" s="52">
        <v>8</v>
      </c>
      <c r="B83" s="13" t="s">
        <v>219</v>
      </c>
      <c r="C83" s="52" t="s">
        <v>139</v>
      </c>
      <c r="D83" s="57">
        <v>19.989999999999998</v>
      </c>
      <c r="E83" s="57">
        <f>'4.ТАРИФ_15'!G39-'4.ТАРИФ_15'!G38</f>
        <v>-1224.6212534238125</v>
      </c>
      <c r="F83" s="57">
        <f>SUM(F84:F86)</f>
        <v>37.450000000000003</v>
      </c>
      <c r="G83" s="57">
        <f>'4.ТАРИФ_15'!K39-'4.ТАРИФ_15'!K38</f>
        <v>-173.24675788153331</v>
      </c>
      <c r="H83" s="57">
        <f t="shared" ref="H83:K83" si="22">SUM(H84:H86)</f>
        <v>0</v>
      </c>
      <c r="I83" s="57">
        <f t="shared" si="22"/>
        <v>0</v>
      </c>
      <c r="J83" s="57">
        <f t="shared" si="22"/>
        <v>0</v>
      </c>
      <c r="K83" s="57">
        <f t="shared" si="22"/>
        <v>0</v>
      </c>
    </row>
    <row r="84" spans="1:12" ht="27.6">
      <c r="A84" s="50" t="s">
        <v>99</v>
      </c>
      <c r="B84" s="46" t="s">
        <v>220</v>
      </c>
      <c r="C84" s="50" t="s">
        <v>139</v>
      </c>
      <c r="D84" s="60"/>
      <c r="E84" s="60"/>
      <c r="F84" s="60"/>
      <c r="G84" s="60"/>
      <c r="H84" s="60"/>
      <c r="I84" s="60"/>
      <c r="J84" s="60"/>
      <c r="K84" s="60"/>
    </row>
    <row r="85" spans="1:12">
      <c r="A85" s="50" t="s">
        <v>221</v>
      </c>
      <c r="B85" s="8" t="s">
        <v>222</v>
      </c>
      <c r="C85" s="50" t="s">
        <v>139</v>
      </c>
      <c r="D85" s="60"/>
      <c r="E85" s="60"/>
      <c r="F85" s="60"/>
      <c r="G85" s="60"/>
      <c r="H85" s="60"/>
      <c r="I85" s="60"/>
      <c r="J85" s="60"/>
      <c r="K85" s="60"/>
    </row>
    <row r="86" spans="1:12" ht="59.25" customHeight="1">
      <c r="A86" s="50" t="s">
        <v>223</v>
      </c>
      <c r="B86" s="46" t="s">
        <v>224</v>
      </c>
      <c r="C86" s="50" t="s">
        <v>139</v>
      </c>
      <c r="D86" s="60">
        <v>19.989999999999998</v>
      </c>
      <c r="E86" s="60"/>
      <c r="F86" s="60">
        <v>37.450000000000003</v>
      </c>
      <c r="G86" s="60"/>
      <c r="H86" s="60"/>
      <c r="I86" s="60"/>
      <c r="J86" s="60"/>
      <c r="K86" s="60"/>
    </row>
    <row r="87" spans="1:12" ht="27.6">
      <c r="A87" s="52">
        <v>9</v>
      </c>
      <c r="B87" s="14" t="s">
        <v>804</v>
      </c>
      <c r="C87" s="52" t="s">
        <v>139</v>
      </c>
      <c r="D87" s="57">
        <v>0</v>
      </c>
      <c r="E87" s="57">
        <v>0</v>
      </c>
      <c r="F87" s="57">
        <v>0</v>
      </c>
      <c r="G87" s="57">
        <v>0</v>
      </c>
      <c r="H87" s="57">
        <v>0</v>
      </c>
      <c r="I87" s="57">
        <f>5%*('7.ТАРИФ_16'!O16+'7.ТАРИФ_16'!O25-'7.ТАРИФ_16'!O23-'7.ТАРИФ_16'!O24)</f>
        <v>0</v>
      </c>
      <c r="J87" s="57">
        <f>5%*('7.ТАРИФ_16'!R16+'7.ТАРИФ_16'!R25-'7.ТАРИФ_16'!R23-'7.ТАРИФ_16'!R24)</f>
        <v>0</v>
      </c>
      <c r="K87" s="57">
        <f>5%*('7.ТАРИФ_16'!U16+'7.ТАРИФ_16'!U25-'7.ТАРИФ_16'!U23-'7.ТАРИФ_16'!U24)</f>
        <v>0</v>
      </c>
    </row>
    <row r="88" spans="1:12" ht="60.75" hidden="1" customHeight="1">
      <c r="A88" s="50" t="s">
        <v>110</v>
      </c>
      <c r="B88" s="46" t="s">
        <v>225</v>
      </c>
      <c r="C88" s="50" t="s">
        <v>139</v>
      </c>
      <c r="D88" s="60"/>
      <c r="E88" s="60"/>
      <c r="F88" s="60"/>
      <c r="G88" s="60"/>
      <c r="H88" s="60"/>
      <c r="I88" s="60"/>
      <c r="J88" s="60"/>
      <c r="K88" s="60"/>
    </row>
    <row r="89" spans="1:12" ht="41.4" hidden="1">
      <c r="A89" s="50" t="s">
        <v>112</v>
      </c>
      <c r="B89" s="46" t="s">
        <v>226</v>
      </c>
      <c r="C89" s="50"/>
      <c r="D89" s="38">
        <f>D83/'4.ТАРИФ_15'!F38</f>
        <v>1.4996294062397787E-2</v>
      </c>
      <c r="E89" s="38"/>
      <c r="F89" s="38">
        <f>F83/'4.ТАРИФ_15'!J38</f>
        <v>3.8156358289221565E-2</v>
      </c>
      <c r="G89" s="38"/>
      <c r="H89" s="38"/>
      <c r="I89" s="38"/>
      <c r="J89" s="38"/>
      <c r="K89" s="38"/>
      <c r="L89" s="152"/>
    </row>
    <row r="90" spans="1:12" s="10" customFormat="1" ht="15" hidden="1" customHeight="1">
      <c r="A90" s="52">
        <v>9</v>
      </c>
      <c r="B90" s="13" t="s">
        <v>227</v>
      </c>
      <c r="C90" s="52" t="s">
        <v>139</v>
      </c>
      <c r="D90" s="57">
        <f>D14+D36+D42+D47+D65+D67+D69+D74+D83</f>
        <v>1352.9859999999999</v>
      </c>
      <c r="E90" s="57">
        <f>'4.ТАРИФ_15'!G35*'4.ТАРИФ_15'!F40</f>
        <v>851.35454657618766</v>
      </c>
      <c r="F90" s="57">
        <f>F14+F36+F42+F47+F65+F67+F69+F74+F83</f>
        <v>1018.9377959823254</v>
      </c>
      <c r="G90" s="57"/>
      <c r="H90" s="57"/>
      <c r="I90" s="57"/>
      <c r="J90" s="57"/>
      <c r="K90" s="57"/>
    </row>
    <row r="91" spans="1:12" hidden="1">
      <c r="B91" s="72" t="s">
        <v>522</v>
      </c>
      <c r="C91" s="20"/>
      <c r="D91" s="20"/>
      <c r="E91" s="20"/>
      <c r="F91" s="73">
        <f>'1.Баланс ВС'!J16</f>
        <v>33.430000000000007</v>
      </c>
      <c r="G91" s="73"/>
      <c r="H91" s="73"/>
      <c r="I91" s="73"/>
      <c r="J91" s="73"/>
      <c r="K91" s="73"/>
    </row>
    <row r="92" spans="1:12" hidden="1">
      <c r="B92" s="72" t="s">
        <v>523</v>
      </c>
      <c r="C92" s="20"/>
      <c r="D92" s="292"/>
      <c r="E92" s="292"/>
      <c r="F92" s="293"/>
      <c r="G92" s="278"/>
      <c r="H92" s="278"/>
      <c r="I92" s="278"/>
      <c r="J92" s="278"/>
      <c r="K92" s="278"/>
    </row>
    <row r="93" spans="1:12" hidden="1">
      <c r="B93" s="74" t="s">
        <v>524</v>
      </c>
      <c r="C93" s="20"/>
      <c r="D93" s="20"/>
      <c r="E93" s="20"/>
      <c r="F93" s="73"/>
      <c r="G93" s="278"/>
      <c r="H93" s="278"/>
      <c r="I93" s="278"/>
      <c r="J93" s="278"/>
      <c r="K93" s="278"/>
    </row>
    <row r="94" spans="1:12" hidden="1">
      <c r="B94" s="75" t="s">
        <v>525</v>
      </c>
      <c r="C94" s="20"/>
      <c r="D94" s="20"/>
      <c r="E94" s="20"/>
      <c r="F94" s="73">
        <v>1</v>
      </c>
      <c r="G94" s="278"/>
      <c r="H94" s="278"/>
      <c r="I94" s="278"/>
      <c r="J94" s="278"/>
      <c r="K94" s="278"/>
    </row>
    <row r="95" spans="1:12" s="10" customFormat="1" hidden="1">
      <c r="B95" s="209" t="s">
        <v>526</v>
      </c>
      <c r="C95" s="184"/>
      <c r="D95" s="184"/>
      <c r="E95" s="184"/>
      <c r="F95" s="210">
        <v>5</v>
      </c>
      <c r="G95" s="279"/>
      <c r="H95" s="279"/>
      <c r="I95" s="279"/>
      <c r="J95" s="279"/>
      <c r="K95" s="279"/>
    </row>
    <row r="96" spans="1:12" hidden="1">
      <c r="B96" s="74" t="s">
        <v>527</v>
      </c>
      <c r="C96" s="20"/>
      <c r="D96" s="20"/>
      <c r="E96" s="20"/>
      <c r="F96" s="73"/>
      <c r="G96" s="278"/>
      <c r="H96" s="278"/>
      <c r="I96" s="278"/>
      <c r="J96" s="278"/>
      <c r="K96" s="278"/>
    </row>
    <row r="97" spans="2:11" hidden="1">
      <c r="B97" s="74" t="s">
        <v>528</v>
      </c>
      <c r="C97" s="20"/>
      <c r="D97" s="20"/>
      <c r="E97" s="20"/>
      <c r="F97" s="73"/>
      <c r="G97" s="278"/>
      <c r="H97" s="278"/>
      <c r="I97" s="278"/>
      <c r="J97" s="278"/>
      <c r="K97" s="278"/>
    </row>
    <row r="98" spans="2:11" hidden="1">
      <c r="B98" s="74" t="s">
        <v>529</v>
      </c>
      <c r="C98" s="20"/>
      <c r="D98" s="20"/>
      <c r="E98" s="20"/>
      <c r="F98" s="73"/>
      <c r="G98" s="278"/>
      <c r="H98" s="278"/>
      <c r="I98" s="278"/>
      <c r="J98" s="278"/>
      <c r="K98" s="278"/>
    </row>
    <row r="99" spans="2:11" hidden="1">
      <c r="B99" s="74" t="s">
        <v>530</v>
      </c>
      <c r="C99" s="20"/>
      <c r="D99" s="20"/>
      <c r="E99" s="20"/>
      <c r="F99" s="73">
        <v>1</v>
      </c>
      <c r="G99" s="278"/>
      <c r="H99" s="278"/>
      <c r="I99" s="278"/>
      <c r="J99" s="278"/>
      <c r="K99" s="278"/>
    </row>
    <row r="100" spans="2:11" s="10" customFormat="1" hidden="1">
      <c r="B100" s="211" t="s">
        <v>531</v>
      </c>
      <c r="C100" s="184"/>
      <c r="D100" s="184"/>
      <c r="E100" s="184"/>
      <c r="F100" s="210">
        <v>10.1</v>
      </c>
      <c r="G100" s="279"/>
      <c r="H100" s="279"/>
      <c r="I100" s="279"/>
      <c r="J100" s="279"/>
      <c r="K100" s="279"/>
    </row>
    <row r="101" spans="2:11" hidden="1">
      <c r="B101" s="74" t="s">
        <v>532</v>
      </c>
      <c r="C101" s="20"/>
      <c r="D101" s="20"/>
      <c r="E101" s="20"/>
      <c r="F101" s="73"/>
      <c r="G101" s="278"/>
      <c r="H101" s="278"/>
      <c r="I101" s="278"/>
      <c r="J101" s="278"/>
      <c r="K101" s="278"/>
    </row>
    <row r="102" spans="2:11" hidden="1">
      <c r="B102" s="74" t="s">
        <v>533</v>
      </c>
      <c r="C102" s="20"/>
      <c r="D102" s="20"/>
      <c r="E102" s="20"/>
      <c r="F102" s="73">
        <f>F95*0.2+F100*0.25</f>
        <v>3.5249999999999999</v>
      </c>
      <c r="G102" s="278"/>
      <c r="H102" s="278"/>
      <c r="I102" s="278"/>
      <c r="J102" s="278"/>
      <c r="K102" s="278"/>
    </row>
    <row r="103" spans="2:11" hidden="1">
      <c r="B103" s="74" t="s">
        <v>534</v>
      </c>
      <c r="C103" s="20"/>
      <c r="D103" s="20"/>
      <c r="E103" s="20"/>
      <c r="F103" s="73">
        <f>'2.2.1.ФОТ в целом'!N32+'2.2.1.ФОТ в целом'!N41+'2.2.1.ФОТ в целом'!N53</f>
        <v>0</v>
      </c>
      <c r="G103" s="278"/>
      <c r="H103" s="278"/>
      <c r="I103" s="278"/>
      <c r="J103" s="278"/>
      <c r="K103" s="278"/>
    </row>
    <row r="104" spans="2:11" hidden="1">
      <c r="B104" s="76" t="s">
        <v>535</v>
      </c>
      <c r="C104" s="20"/>
      <c r="D104" s="20"/>
      <c r="E104" s="20"/>
      <c r="F104" s="73">
        <v>9030</v>
      </c>
      <c r="G104" s="278"/>
      <c r="H104" s="278"/>
      <c r="I104" s="278"/>
      <c r="J104" s="278"/>
      <c r="K104" s="278"/>
    </row>
    <row r="105" spans="2:11" hidden="1">
      <c r="B105" s="77" t="s">
        <v>536</v>
      </c>
      <c r="C105" s="20"/>
      <c r="D105" s="20"/>
      <c r="E105" s="20"/>
      <c r="F105" s="20" t="s">
        <v>541</v>
      </c>
      <c r="G105" s="280"/>
      <c r="H105" s="280"/>
      <c r="I105" s="280"/>
      <c r="J105" s="280"/>
      <c r="K105" s="280"/>
    </row>
    <row r="106" spans="2:11" hidden="1">
      <c r="B106" s="78" t="s">
        <v>537</v>
      </c>
      <c r="C106" s="20"/>
      <c r="D106" s="20"/>
      <c r="E106" s="20"/>
      <c r="F106" s="3" t="s">
        <v>539</v>
      </c>
    </row>
    <row r="107" spans="2:11" hidden="1">
      <c r="B107" s="77" t="s">
        <v>538</v>
      </c>
      <c r="C107" s="20"/>
      <c r="D107" s="20"/>
      <c r="E107" s="20"/>
      <c r="F107" s="20" t="s">
        <v>540</v>
      </c>
      <c r="G107" s="280"/>
      <c r="H107" s="280"/>
      <c r="I107" s="280"/>
      <c r="J107" s="280"/>
      <c r="K107" s="280"/>
    </row>
    <row r="108" spans="2:11" hidden="1"/>
    <row r="109" spans="2:11" hidden="1">
      <c r="F109" s="3" t="s">
        <v>595</v>
      </c>
    </row>
    <row r="110" spans="2:11" hidden="1"/>
    <row r="111" spans="2:11" hidden="1"/>
    <row r="112" spans="2:11" hidden="1"/>
  </sheetData>
  <mergeCells count="8">
    <mergeCell ref="H11:I11"/>
    <mergeCell ref="A9:I9"/>
    <mergeCell ref="A7:I7"/>
    <mergeCell ref="A11:A12"/>
    <mergeCell ref="B11:B12"/>
    <mergeCell ref="C11:C12"/>
    <mergeCell ref="D11:E11"/>
    <mergeCell ref="F11:G1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4" fitToHeight="2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275"/>
  <sheetViews>
    <sheetView view="pageBreakPreview" zoomScale="110" zoomScaleSheetLayoutView="110" workbookViewId="0">
      <selection activeCell="D273" sqref="D273"/>
    </sheetView>
  </sheetViews>
  <sheetFormatPr defaultColWidth="9.109375" defaultRowHeight="15.6"/>
  <cols>
    <col min="1" max="1" width="9.109375" style="237"/>
    <col min="2" max="2" width="9.33203125" style="234" bestFit="1" customWidth="1"/>
    <col min="3" max="3" width="29.5546875" style="235" customWidth="1"/>
    <col min="4" max="4" width="28.5546875" style="235" customWidth="1"/>
    <col min="5" max="5" width="34.33203125" style="235" customWidth="1"/>
    <col min="6" max="9" width="28" style="237" customWidth="1"/>
    <col min="10" max="16384" width="9.109375" style="237"/>
  </cols>
  <sheetData>
    <row r="1" spans="2:9">
      <c r="E1" s="236" t="s">
        <v>597</v>
      </c>
    </row>
    <row r="2" spans="2:9">
      <c r="B2" s="413" t="s">
        <v>598</v>
      </c>
      <c r="C2" s="413"/>
      <c r="D2" s="413"/>
      <c r="E2" s="413"/>
    </row>
    <row r="3" spans="2:9" ht="15.75" customHeight="1">
      <c r="B3" s="413" t="s">
        <v>599</v>
      </c>
      <c r="C3" s="413"/>
      <c r="D3" s="413"/>
      <c r="E3" s="413"/>
    </row>
    <row r="4" spans="2:9" ht="32.25" customHeight="1">
      <c r="B4" s="414" t="s">
        <v>784</v>
      </c>
      <c r="C4" s="414"/>
      <c r="D4" s="414"/>
      <c r="E4" s="414"/>
    </row>
    <row r="5" spans="2:9" ht="13.5" customHeight="1">
      <c r="B5" s="415"/>
      <c r="C5" s="415"/>
      <c r="D5" s="415"/>
      <c r="E5" s="415"/>
    </row>
    <row r="6" spans="2:9">
      <c r="B6" s="238" t="s">
        <v>600</v>
      </c>
      <c r="C6" s="401" t="s">
        <v>601</v>
      </c>
      <c r="D6" s="401"/>
      <c r="E6" s="401"/>
    </row>
    <row r="7" spans="2:9" ht="31.5" customHeight="1">
      <c r="B7" s="238"/>
      <c r="C7" s="379" t="s">
        <v>785</v>
      </c>
      <c r="D7" s="379"/>
      <c r="E7" s="379"/>
    </row>
    <row r="8" spans="2:9" ht="15.75" customHeight="1">
      <c r="B8" s="238"/>
      <c r="C8" s="409" t="s">
        <v>786</v>
      </c>
      <c r="D8" s="409"/>
      <c r="E8" s="409"/>
    </row>
    <row r="9" spans="2:9">
      <c r="B9" s="238" t="s">
        <v>602</v>
      </c>
      <c r="C9" s="411" t="s">
        <v>603</v>
      </c>
      <c r="D9" s="411"/>
      <c r="E9" s="411"/>
    </row>
    <row r="10" spans="2:9" ht="78.75" customHeight="1">
      <c r="B10" s="238"/>
      <c r="C10" s="368" t="s">
        <v>787</v>
      </c>
      <c r="D10" s="368"/>
      <c r="E10" s="368"/>
      <c r="F10" s="239" t="s">
        <v>604</v>
      </c>
    </row>
    <row r="11" spans="2:9" ht="30" customHeight="1">
      <c r="B11" s="238" t="s">
        <v>605</v>
      </c>
      <c r="C11" s="412" t="s">
        <v>606</v>
      </c>
      <c r="D11" s="412"/>
      <c r="E11" s="412"/>
    </row>
    <row r="12" spans="2:9">
      <c r="B12" s="238"/>
      <c r="C12" s="379" t="s">
        <v>607</v>
      </c>
      <c r="D12" s="379"/>
      <c r="E12" s="379"/>
    </row>
    <row r="13" spans="2:9" ht="63" customHeight="1">
      <c r="B13" s="238"/>
      <c r="C13" s="416" t="s">
        <v>608</v>
      </c>
      <c r="D13" s="416"/>
      <c r="E13" s="416"/>
    </row>
    <row r="14" spans="2:9" ht="47.25" customHeight="1">
      <c r="B14" s="238"/>
      <c r="C14" s="416" t="s">
        <v>609</v>
      </c>
      <c r="D14" s="416"/>
      <c r="E14" s="416"/>
    </row>
    <row r="15" spans="2:9" ht="63.75" customHeight="1">
      <c r="B15" s="238"/>
      <c r="C15" s="379" t="s">
        <v>610</v>
      </c>
      <c r="D15" s="379"/>
      <c r="E15" s="379"/>
    </row>
    <row r="16" spans="2:9">
      <c r="B16" s="238" t="s">
        <v>611</v>
      </c>
      <c r="C16" s="401" t="s">
        <v>612</v>
      </c>
      <c r="D16" s="401"/>
      <c r="E16" s="401"/>
      <c r="F16" s="237" t="s">
        <v>613</v>
      </c>
      <c r="G16" s="237" t="s">
        <v>614</v>
      </c>
      <c r="H16" s="237" t="s">
        <v>615</v>
      </c>
      <c r="I16" s="237" t="s">
        <v>616</v>
      </c>
    </row>
    <row r="17" spans="2:9">
      <c r="B17" s="238"/>
      <c r="C17" s="409" t="s">
        <v>788</v>
      </c>
      <c r="D17" s="409"/>
      <c r="E17" s="409"/>
      <c r="F17" s="240" t="s">
        <v>617</v>
      </c>
      <c r="G17" s="240" t="s">
        <v>618</v>
      </c>
      <c r="H17" s="240" t="s">
        <v>619</v>
      </c>
    </row>
    <row r="18" spans="2:9">
      <c r="B18" s="238"/>
      <c r="C18" s="410" t="s">
        <v>613</v>
      </c>
      <c r="D18" s="410"/>
      <c r="E18" s="410"/>
      <c r="F18" s="240"/>
      <c r="G18" s="240"/>
      <c r="H18" s="240"/>
    </row>
    <row r="19" spans="2:9">
      <c r="B19" s="238" t="s">
        <v>620</v>
      </c>
      <c r="C19" s="401" t="s">
        <v>621</v>
      </c>
      <c r="D19" s="401"/>
      <c r="E19" s="401"/>
      <c r="F19" s="237" t="s">
        <v>622</v>
      </c>
      <c r="G19" s="237" t="s">
        <v>623</v>
      </c>
      <c r="H19" s="237" t="s">
        <v>624</v>
      </c>
      <c r="I19" s="237" t="s">
        <v>625</v>
      </c>
    </row>
    <row r="20" spans="2:9" ht="30.75" customHeight="1">
      <c r="B20" s="238"/>
      <c r="C20" s="407" t="s">
        <v>789</v>
      </c>
      <c r="D20" s="407"/>
      <c r="E20" s="407"/>
      <c r="F20" s="237" t="s">
        <v>626</v>
      </c>
      <c r="G20" s="237" t="s">
        <v>627</v>
      </c>
      <c r="H20" s="237" t="s">
        <v>628</v>
      </c>
      <c r="I20" s="237" t="s">
        <v>629</v>
      </c>
    </row>
    <row r="21" spans="2:9">
      <c r="B21" s="238" t="s">
        <v>630</v>
      </c>
      <c r="C21" s="408" t="s">
        <v>631</v>
      </c>
      <c r="D21" s="408"/>
      <c r="E21" s="408"/>
    </row>
    <row r="22" spans="2:9">
      <c r="B22" s="238"/>
      <c r="C22" s="269" t="s">
        <v>618</v>
      </c>
      <c r="D22" s="403"/>
      <c r="E22" s="403"/>
    </row>
    <row r="23" spans="2:9">
      <c r="B23" s="238" t="s">
        <v>632</v>
      </c>
      <c r="C23" s="408" t="s">
        <v>633</v>
      </c>
      <c r="D23" s="408"/>
      <c r="E23" s="408"/>
    </row>
    <row r="24" spans="2:9">
      <c r="B24" s="238"/>
      <c r="C24" s="269" t="s">
        <v>623</v>
      </c>
      <c r="D24" s="403"/>
      <c r="E24" s="403"/>
    </row>
    <row r="25" spans="2:9">
      <c r="B25" s="238" t="s">
        <v>634</v>
      </c>
      <c r="C25" s="408" t="s">
        <v>635</v>
      </c>
      <c r="D25" s="408"/>
      <c r="E25" s="408"/>
    </row>
    <row r="26" spans="2:9">
      <c r="B26" s="238"/>
      <c r="C26" s="269" t="s">
        <v>627</v>
      </c>
      <c r="D26" s="403"/>
      <c r="E26" s="403"/>
    </row>
    <row r="27" spans="2:9" ht="18">
      <c r="B27" s="238" t="s">
        <v>636</v>
      </c>
      <c r="C27" s="241" t="s">
        <v>637</v>
      </c>
    </row>
    <row r="28" spans="2:9">
      <c r="B28" s="238"/>
      <c r="C28" s="242" t="s">
        <v>638</v>
      </c>
      <c r="D28" s="242" t="s">
        <v>639</v>
      </c>
      <c r="E28" s="242" t="s">
        <v>640</v>
      </c>
    </row>
    <row r="29" spans="2:9">
      <c r="B29" s="238"/>
      <c r="C29" s="243" t="e">
        <f>'1.Баланс ВС'!#REF!</f>
        <v>#REF!</v>
      </c>
      <c r="D29" s="243">
        <f>'1.Баланс ВС'!J54</f>
        <v>29.230000000000004</v>
      </c>
      <c r="E29" s="243" t="e">
        <f>D29-C29</f>
        <v>#REF!</v>
      </c>
    </row>
    <row r="30" spans="2:9">
      <c r="B30" s="238"/>
      <c r="C30" s="404" t="s">
        <v>641</v>
      </c>
      <c r="D30" s="404"/>
      <c r="E30" s="404"/>
    </row>
    <row r="31" spans="2:9">
      <c r="B31" s="238"/>
      <c r="C31" s="405" t="s">
        <v>642</v>
      </c>
      <c r="D31" s="405"/>
      <c r="E31" s="405"/>
      <c r="F31" s="244" t="s">
        <v>604</v>
      </c>
    </row>
    <row r="32" spans="2:9" ht="63.75" customHeight="1">
      <c r="B32" s="238"/>
      <c r="C32" s="406" t="s">
        <v>643</v>
      </c>
      <c r="D32" s="406"/>
      <c r="E32" s="406"/>
      <c r="F32" s="245"/>
    </row>
    <row r="33" spans="2:5">
      <c r="B33" s="238" t="s">
        <v>644</v>
      </c>
      <c r="C33" s="401" t="s">
        <v>645</v>
      </c>
      <c r="D33" s="401"/>
      <c r="E33" s="401"/>
    </row>
    <row r="34" spans="2:5">
      <c r="B34" s="238"/>
      <c r="C34" s="242" t="s">
        <v>638</v>
      </c>
      <c r="D34" s="242" t="s">
        <v>639</v>
      </c>
      <c r="E34" s="242" t="s">
        <v>640</v>
      </c>
    </row>
    <row r="35" spans="2:5">
      <c r="B35" s="238"/>
      <c r="C35" s="243" t="e">
        <f>'4.ТАРИФ_15'!#REF!</f>
        <v>#REF!</v>
      </c>
      <c r="D35" s="243">
        <f>'4.ТАРИФ_15'!J39</f>
        <v>1018.9377959823254</v>
      </c>
      <c r="E35" s="243" t="e">
        <f>D35-C35</f>
        <v>#REF!</v>
      </c>
    </row>
    <row r="36" spans="2:5">
      <c r="B36" s="238"/>
      <c r="C36" s="367" t="s">
        <v>642</v>
      </c>
      <c r="D36" s="367"/>
      <c r="E36" s="367"/>
    </row>
    <row r="37" spans="2:5">
      <c r="B37" s="238"/>
      <c r="C37" s="400" t="s">
        <v>646</v>
      </c>
      <c r="D37" s="400"/>
      <c r="E37" s="400"/>
    </row>
    <row r="38" spans="2:5">
      <c r="B38" s="238"/>
      <c r="C38" s="400" t="s">
        <v>647</v>
      </c>
      <c r="D38" s="400"/>
      <c r="E38" s="400"/>
    </row>
    <row r="39" spans="2:5" ht="32.25" customHeight="1">
      <c r="B39" s="238"/>
      <c r="C39" s="396" t="s">
        <v>648</v>
      </c>
      <c r="D39" s="396"/>
      <c r="E39" s="396"/>
    </row>
    <row r="40" spans="2:5" ht="16.2">
      <c r="B40" s="246" t="s">
        <v>649</v>
      </c>
      <c r="C40" s="402" t="s">
        <v>138</v>
      </c>
      <c r="D40" s="402"/>
      <c r="E40" s="402"/>
    </row>
    <row r="41" spans="2:5">
      <c r="B41" s="238"/>
      <c r="C41" s="242" t="s">
        <v>638</v>
      </c>
      <c r="D41" s="242" t="s">
        <v>639</v>
      </c>
      <c r="E41" s="242" t="s">
        <v>640</v>
      </c>
    </row>
    <row r="42" spans="2:5">
      <c r="B42" s="238"/>
      <c r="C42" s="243" t="e">
        <f>'2.Смета расходов'!#REF!</f>
        <v>#REF!</v>
      </c>
      <c r="D42" s="243">
        <f>'2.Смета расходов'!F14</f>
        <v>456.28149942552005</v>
      </c>
      <c r="E42" s="243" t="e">
        <f>D42-C42</f>
        <v>#REF!</v>
      </c>
    </row>
    <row r="43" spans="2:5">
      <c r="B43" s="238"/>
      <c r="C43" s="367" t="s">
        <v>642</v>
      </c>
      <c r="D43" s="367"/>
      <c r="E43" s="367"/>
    </row>
    <row r="44" spans="2:5">
      <c r="B44" s="238"/>
      <c r="C44" s="400" t="s">
        <v>650</v>
      </c>
      <c r="D44" s="400"/>
      <c r="E44" s="400"/>
    </row>
    <row r="45" spans="2:5">
      <c r="B45" s="247" t="s">
        <v>651</v>
      </c>
      <c r="C45" s="248" t="s">
        <v>140</v>
      </c>
      <c r="D45" s="248"/>
      <c r="E45" s="249"/>
    </row>
    <row r="46" spans="2:5">
      <c r="B46" s="247" t="s">
        <v>652</v>
      </c>
      <c r="C46" s="250" t="s">
        <v>141</v>
      </c>
    </row>
    <row r="47" spans="2:5">
      <c r="B47" s="247"/>
      <c r="C47" s="242" t="s">
        <v>638</v>
      </c>
      <c r="D47" s="242" t="s">
        <v>639</v>
      </c>
      <c r="E47" s="242" t="s">
        <v>640</v>
      </c>
    </row>
    <row r="48" spans="2:5">
      <c r="B48" s="247"/>
      <c r="C48" s="243" t="e">
        <f>'2.Смета расходов'!#REF!</f>
        <v>#REF!</v>
      </c>
      <c r="D48" s="243">
        <f>'2.Смета расходов'!F16</f>
        <v>1</v>
      </c>
      <c r="E48" s="243" t="e">
        <f>D48-C48</f>
        <v>#REF!</v>
      </c>
    </row>
    <row r="49" spans="2:6">
      <c r="B49" s="247"/>
      <c r="C49" s="367" t="s">
        <v>655</v>
      </c>
      <c r="D49" s="367"/>
      <c r="E49" s="367"/>
    </row>
    <row r="50" spans="2:6">
      <c r="B50" s="247" t="s">
        <v>653</v>
      </c>
      <c r="C50" s="385" t="s">
        <v>142</v>
      </c>
      <c r="D50" s="385"/>
      <c r="E50" s="385"/>
    </row>
    <row r="51" spans="2:6">
      <c r="B51" s="247"/>
      <c r="C51" s="377" t="s">
        <v>664</v>
      </c>
      <c r="D51" s="377"/>
      <c r="E51" s="377"/>
    </row>
    <row r="52" spans="2:6">
      <c r="B52" s="247" t="s">
        <v>654</v>
      </c>
      <c r="C52" s="385" t="s">
        <v>143</v>
      </c>
      <c r="D52" s="385"/>
      <c r="E52" s="385"/>
    </row>
    <row r="53" spans="2:6">
      <c r="B53" s="247"/>
      <c r="C53" s="377" t="s">
        <v>664</v>
      </c>
      <c r="D53" s="377"/>
      <c r="E53" s="377"/>
    </row>
    <row r="54" spans="2:6">
      <c r="B54" s="247" t="s">
        <v>656</v>
      </c>
      <c r="C54" s="385" t="s">
        <v>144</v>
      </c>
      <c r="D54" s="385"/>
      <c r="E54" s="385"/>
    </row>
    <row r="55" spans="2:6">
      <c r="B55" s="247" t="s">
        <v>657</v>
      </c>
      <c r="C55" s="385" t="s">
        <v>658</v>
      </c>
      <c r="D55" s="385"/>
      <c r="E55" s="385"/>
    </row>
    <row r="56" spans="2:6">
      <c r="B56" s="247"/>
      <c r="C56" s="242" t="s">
        <v>638</v>
      </c>
      <c r="D56" s="242" t="s">
        <v>639</v>
      </c>
      <c r="E56" s="242" t="s">
        <v>640</v>
      </c>
    </row>
    <row r="57" spans="2:6">
      <c r="B57" s="247"/>
      <c r="C57" s="243" t="e">
        <f>'2.Смета расходов'!#REF!</f>
        <v>#REF!</v>
      </c>
      <c r="D57" s="243">
        <f>'2.Смета расходов'!F20</f>
        <v>84.317823425520018</v>
      </c>
      <c r="E57" s="243" t="e">
        <f>D57-C57</f>
        <v>#REF!</v>
      </c>
    </row>
    <row r="58" spans="2:6">
      <c r="B58" s="247"/>
      <c r="C58" s="367" t="s">
        <v>642</v>
      </c>
      <c r="D58" s="367"/>
      <c r="E58" s="367"/>
    </row>
    <row r="59" spans="2:6">
      <c r="B59" s="247"/>
      <c r="C59" s="251" t="s">
        <v>659</v>
      </c>
      <c r="D59" s="251"/>
      <c r="E59" s="251"/>
    </row>
    <row r="60" spans="2:6" ht="30.75" customHeight="1">
      <c r="B60" s="247"/>
      <c r="C60" s="379" t="s">
        <v>660</v>
      </c>
      <c r="D60" s="379"/>
      <c r="E60" s="379"/>
      <c r="F60" s="244" t="s">
        <v>604</v>
      </c>
    </row>
    <row r="61" spans="2:6" ht="33" customHeight="1">
      <c r="C61" s="379" t="s">
        <v>661</v>
      </c>
      <c r="D61" s="379"/>
      <c r="E61" s="379"/>
    </row>
    <row r="62" spans="2:6">
      <c r="C62" s="399" t="s">
        <v>790</v>
      </c>
      <c r="D62" s="399"/>
      <c r="E62" s="399"/>
    </row>
    <row r="63" spans="2:6">
      <c r="B63" s="247" t="s">
        <v>662</v>
      </c>
      <c r="C63" s="385" t="s">
        <v>663</v>
      </c>
      <c r="D63" s="385"/>
      <c r="E63" s="385"/>
    </row>
    <row r="64" spans="2:6">
      <c r="B64" s="247"/>
      <c r="C64" s="377" t="s">
        <v>664</v>
      </c>
      <c r="D64" s="377"/>
      <c r="E64" s="377"/>
    </row>
    <row r="65" spans="2:6">
      <c r="B65" s="247" t="s">
        <v>665</v>
      </c>
      <c r="C65" s="385" t="s">
        <v>666</v>
      </c>
      <c r="D65" s="385"/>
      <c r="E65" s="385"/>
    </row>
    <row r="66" spans="2:6">
      <c r="B66" s="247"/>
      <c r="C66" s="377" t="s">
        <v>664</v>
      </c>
      <c r="D66" s="377"/>
      <c r="E66" s="377"/>
    </row>
    <row r="67" spans="2:6">
      <c r="B67" s="247" t="s">
        <v>667</v>
      </c>
      <c r="C67" s="385" t="s">
        <v>668</v>
      </c>
      <c r="D67" s="385"/>
      <c r="E67" s="385"/>
    </row>
    <row r="68" spans="2:6">
      <c r="B68" s="247"/>
      <c r="C68" s="377" t="s">
        <v>664</v>
      </c>
      <c r="D68" s="377"/>
      <c r="E68" s="377"/>
    </row>
    <row r="69" spans="2:6">
      <c r="B69" s="247" t="s">
        <v>669</v>
      </c>
      <c r="C69" s="385" t="s">
        <v>670</v>
      </c>
      <c r="D69" s="385"/>
      <c r="E69" s="385"/>
    </row>
    <row r="70" spans="2:6">
      <c r="C70" s="377" t="s">
        <v>664</v>
      </c>
      <c r="D70" s="377"/>
      <c r="E70" s="377"/>
    </row>
    <row r="71" spans="2:6" ht="45.75" customHeight="1">
      <c r="B71" s="247" t="s">
        <v>671</v>
      </c>
      <c r="C71" s="369" t="s">
        <v>501</v>
      </c>
      <c r="D71" s="369"/>
      <c r="E71" s="369"/>
    </row>
    <row r="72" spans="2:6">
      <c r="C72" s="377" t="s">
        <v>664</v>
      </c>
      <c r="D72" s="377"/>
      <c r="E72" s="377"/>
    </row>
    <row r="73" spans="2:6" ht="45.75" customHeight="1">
      <c r="B73" s="247" t="s">
        <v>672</v>
      </c>
      <c r="C73" s="369" t="s">
        <v>673</v>
      </c>
      <c r="D73" s="369"/>
      <c r="E73" s="369"/>
    </row>
    <row r="74" spans="2:6">
      <c r="B74" s="247" t="s">
        <v>674</v>
      </c>
      <c r="C74" s="385" t="s">
        <v>151</v>
      </c>
      <c r="D74" s="385"/>
      <c r="E74" s="385"/>
    </row>
    <row r="75" spans="2:6">
      <c r="C75" s="242" t="s">
        <v>638</v>
      </c>
      <c r="D75" s="242" t="s">
        <v>639</v>
      </c>
      <c r="E75" s="242" t="s">
        <v>640</v>
      </c>
    </row>
    <row r="76" spans="2:6">
      <c r="C76" s="243" t="e">
        <f>'2.Смета расходов'!#REF!</f>
        <v>#REF!</v>
      </c>
      <c r="D76" s="243">
        <f>'2.Смета расходов'!F27</f>
        <v>222.13800000000001</v>
      </c>
      <c r="E76" s="243" t="e">
        <f>D76-C76</f>
        <v>#REF!</v>
      </c>
    </row>
    <row r="77" spans="2:6">
      <c r="C77" s="367" t="s">
        <v>642</v>
      </c>
      <c r="D77" s="367"/>
      <c r="E77" s="367"/>
    </row>
    <row r="78" spans="2:6" ht="30" customHeight="1">
      <c r="C78" s="396" t="s">
        <v>675</v>
      </c>
      <c r="D78" s="396"/>
      <c r="E78" s="396"/>
      <c r="F78" s="252" t="s">
        <v>676</v>
      </c>
    </row>
    <row r="79" spans="2:6" ht="48.75" customHeight="1">
      <c r="C79" s="379" t="s">
        <v>677</v>
      </c>
      <c r="D79" s="379"/>
      <c r="E79" s="379"/>
      <c r="F79" s="252" t="s">
        <v>678</v>
      </c>
    </row>
    <row r="80" spans="2:6">
      <c r="C80" s="379" t="s">
        <v>791</v>
      </c>
      <c r="D80" s="379"/>
      <c r="E80" s="379"/>
      <c r="F80" s="252" t="s">
        <v>604</v>
      </c>
    </row>
    <row r="81" spans="2:6" ht="30.75" customHeight="1">
      <c r="C81" s="379" t="s">
        <v>679</v>
      </c>
      <c r="D81" s="379"/>
      <c r="E81" s="379"/>
      <c r="F81" s="252" t="s">
        <v>604</v>
      </c>
    </row>
    <row r="82" spans="2:6">
      <c r="C82" s="385" t="s">
        <v>792</v>
      </c>
      <c r="D82" s="385"/>
      <c r="E82" s="385"/>
    </row>
    <row r="83" spans="2:6" ht="31.5" customHeight="1">
      <c r="C83" s="379" t="s">
        <v>680</v>
      </c>
      <c r="D83" s="379"/>
      <c r="E83" s="379"/>
      <c r="F83" s="252" t="s">
        <v>676</v>
      </c>
    </row>
    <row r="84" spans="2:6" ht="31.5" customHeight="1">
      <c r="B84" s="247" t="s">
        <v>681</v>
      </c>
      <c r="C84" s="369" t="s">
        <v>152</v>
      </c>
      <c r="D84" s="369"/>
      <c r="E84" s="369"/>
    </row>
    <row r="85" spans="2:6">
      <c r="C85" s="242" t="s">
        <v>638</v>
      </c>
      <c r="D85" s="242" t="s">
        <v>639</v>
      </c>
      <c r="E85" s="242" t="s">
        <v>640</v>
      </c>
    </row>
    <row r="86" spans="2:6">
      <c r="C86" s="243" t="e">
        <f>'2.Смета расходов'!#REF!</f>
        <v>#REF!</v>
      </c>
      <c r="D86" s="243">
        <f>'2.Смета расходов'!F28</f>
        <v>67.085676000000007</v>
      </c>
      <c r="E86" s="243" t="e">
        <f>D86-C86</f>
        <v>#REF!</v>
      </c>
    </row>
    <row r="87" spans="2:6">
      <c r="C87" s="367" t="s">
        <v>642</v>
      </c>
      <c r="D87" s="367"/>
      <c r="E87" s="367"/>
    </row>
    <row r="88" spans="2:6" ht="110.25" customHeight="1">
      <c r="C88" s="379" t="s">
        <v>682</v>
      </c>
      <c r="D88" s="379"/>
      <c r="E88" s="379"/>
    </row>
    <row r="89" spans="2:6">
      <c r="C89" s="385" t="s">
        <v>793</v>
      </c>
      <c r="D89" s="385"/>
      <c r="E89" s="385"/>
    </row>
    <row r="90" spans="2:6">
      <c r="B90" s="247" t="s">
        <v>683</v>
      </c>
      <c r="C90" s="250" t="s">
        <v>153</v>
      </c>
    </row>
    <row r="91" spans="2:6">
      <c r="C91" s="377" t="s">
        <v>664</v>
      </c>
      <c r="D91" s="377"/>
      <c r="E91" s="377"/>
    </row>
    <row r="92" spans="2:6">
      <c r="B92" s="247" t="s">
        <v>684</v>
      </c>
      <c r="C92" s="385" t="s">
        <v>155</v>
      </c>
      <c r="D92" s="385"/>
      <c r="E92" s="385"/>
    </row>
    <row r="93" spans="2:6">
      <c r="C93" s="242" t="s">
        <v>638</v>
      </c>
      <c r="D93" s="242" t="s">
        <v>639</v>
      </c>
      <c r="E93" s="242" t="s">
        <v>640</v>
      </c>
    </row>
    <row r="94" spans="2:6">
      <c r="C94" s="243" t="e">
        <f>'2.Смета расходов'!#REF!</f>
        <v>#REF!</v>
      </c>
      <c r="D94" s="243">
        <f>'2.Смета расходов'!F30</f>
        <v>60</v>
      </c>
      <c r="E94" s="243" t="e">
        <f>D94-C94</f>
        <v>#REF!</v>
      </c>
    </row>
    <row r="95" spans="2:6">
      <c r="C95" s="367" t="s">
        <v>655</v>
      </c>
      <c r="D95" s="367"/>
      <c r="E95" s="367"/>
    </row>
    <row r="96" spans="2:6">
      <c r="B96" s="247" t="s">
        <v>685</v>
      </c>
      <c r="C96" s="385" t="s">
        <v>157</v>
      </c>
      <c r="D96" s="385"/>
      <c r="E96" s="385"/>
    </row>
    <row r="97" spans="2:6">
      <c r="B97" s="253" t="s">
        <v>686</v>
      </c>
      <c r="C97" s="394" t="s">
        <v>687</v>
      </c>
      <c r="D97" s="394"/>
      <c r="E97" s="394"/>
    </row>
    <row r="98" spans="2:6">
      <c r="B98" s="253"/>
      <c r="C98" s="366" t="s">
        <v>664</v>
      </c>
      <c r="D98" s="366"/>
      <c r="E98" s="366"/>
    </row>
    <row r="99" spans="2:6">
      <c r="B99" s="253" t="s">
        <v>688</v>
      </c>
      <c r="C99" s="394" t="s">
        <v>161</v>
      </c>
      <c r="D99" s="394"/>
      <c r="E99" s="394"/>
    </row>
    <row r="100" spans="2:6">
      <c r="B100" s="253"/>
      <c r="C100" s="366" t="s">
        <v>664</v>
      </c>
      <c r="D100" s="366"/>
      <c r="E100" s="366"/>
    </row>
    <row r="101" spans="2:6">
      <c r="B101" s="253" t="s">
        <v>689</v>
      </c>
      <c r="C101" s="394" t="s">
        <v>163</v>
      </c>
      <c r="D101" s="394"/>
      <c r="E101" s="394"/>
    </row>
    <row r="102" spans="2:6">
      <c r="B102" s="253"/>
      <c r="C102" s="242" t="s">
        <v>638</v>
      </c>
      <c r="D102" s="242" t="s">
        <v>639</v>
      </c>
      <c r="E102" s="242" t="s">
        <v>640</v>
      </c>
    </row>
    <row r="103" spans="2:6">
      <c r="B103" s="253"/>
      <c r="C103" s="243" t="e">
        <f>'2.Смета расходов'!#REF!</f>
        <v>#REF!</v>
      </c>
      <c r="D103" s="243">
        <f>'2.Смета расходов'!F34</f>
        <v>21.74</v>
      </c>
      <c r="E103" s="243" t="e">
        <f>D103-C103</f>
        <v>#REF!</v>
      </c>
    </row>
    <row r="104" spans="2:6">
      <c r="B104" s="253"/>
      <c r="C104" s="367" t="s">
        <v>642</v>
      </c>
      <c r="D104" s="367"/>
      <c r="E104" s="367"/>
    </row>
    <row r="105" spans="2:6">
      <c r="B105" s="253"/>
      <c r="C105" s="398" t="s">
        <v>794</v>
      </c>
      <c r="D105" s="398"/>
      <c r="E105" s="398"/>
      <c r="F105" s="244" t="s">
        <v>604</v>
      </c>
    </row>
    <row r="106" spans="2:6">
      <c r="B106" s="253" t="s">
        <v>690</v>
      </c>
      <c r="C106" s="394" t="s">
        <v>165</v>
      </c>
      <c r="D106" s="394"/>
      <c r="E106" s="394"/>
    </row>
    <row r="107" spans="2:6">
      <c r="C107" s="366" t="s">
        <v>664</v>
      </c>
      <c r="D107" s="366"/>
      <c r="E107" s="366"/>
    </row>
    <row r="108" spans="2:6" ht="16.2">
      <c r="B108" s="254" t="s">
        <v>691</v>
      </c>
      <c r="C108" s="397" t="s">
        <v>166</v>
      </c>
      <c r="D108" s="397"/>
      <c r="E108" s="397"/>
    </row>
    <row r="109" spans="2:6" ht="16.2">
      <c r="B109" s="254"/>
      <c r="C109" s="396" t="s">
        <v>692</v>
      </c>
      <c r="D109" s="396"/>
      <c r="E109" s="396"/>
      <c r="F109" s="244" t="s">
        <v>676</v>
      </c>
    </row>
    <row r="110" spans="2:6" ht="46.5" customHeight="1">
      <c r="B110" s="254"/>
      <c r="C110" s="379" t="s">
        <v>693</v>
      </c>
      <c r="D110" s="379"/>
      <c r="E110" s="379"/>
      <c r="F110" s="252" t="s">
        <v>694</v>
      </c>
    </row>
    <row r="111" spans="2:6" ht="33" customHeight="1">
      <c r="B111" s="253" t="s">
        <v>695</v>
      </c>
      <c r="C111" s="395" t="s">
        <v>502</v>
      </c>
      <c r="D111" s="395"/>
      <c r="E111" s="395"/>
    </row>
    <row r="112" spans="2:6">
      <c r="B112" s="253"/>
      <c r="C112" s="242" t="s">
        <v>638</v>
      </c>
      <c r="D112" s="242" t="s">
        <v>639</v>
      </c>
      <c r="E112" s="242" t="s">
        <v>640</v>
      </c>
    </row>
    <row r="113" spans="2:5">
      <c r="B113" s="253"/>
      <c r="C113" s="243" t="e">
        <f>'2.Смета расходов'!#REF!</f>
        <v>#REF!</v>
      </c>
      <c r="D113" s="243">
        <f>'2.Смета расходов'!F37</f>
        <v>400</v>
      </c>
      <c r="E113" s="243" t="e">
        <f>D113-C113</f>
        <v>#REF!</v>
      </c>
    </row>
    <row r="114" spans="2:5" ht="30.75" customHeight="1">
      <c r="B114" s="253" t="s">
        <v>696</v>
      </c>
      <c r="C114" s="395" t="s">
        <v>167</v>
      </c>
      <c r="D114" s="395"/>
      <c r="E114" s="395"/>
    </row>
    <row r="115" spans="2:5">
      <c r="C115" s="366" t="s">
        <v>664</v>
      </c>
      <c r="D115" s="366"/>
      <c r="E115" s="366"/>
    </row>
    <row r="116" spans="2:5" ht="32.25" customHeight="1">
      <c r="B116" s="253" t="s">
        <v>697</v>
      </c>
      <c r="C116" s="395" t="s">
        <v>168</v>
      </c>
      <c r="D116" s="395"/>
      <c r="E116" s="395"/>
    </row>
    <row r="117" spans="2:5">
      <c r="B117" s="255" t="s">
        <v>698</v>
      </c>
      <c r="C117" s="394" t="s">
        <v>170</v>
      </c>
      <c r="D117" s="394"/>
      <c r="E117" s="394"/>
    </row>
    <row r="118" spans="2:5">
      <c r="B118" s="255"/>
      <c r="C118" s="366" t="s">
        <v>664</v>
      </c>
      <c r="D118" s="366"/>
      <c r="E118" s="366"/>
    </row>
    <row r="119" spans="2:5">
      <c r="B119" s="255" t="s">
        <v>699</v>
      </c>
      <c r="C119" s="395" t="s">
        <v>172</v>
      </c>
      <c r="D119" s="395"/>
      <c r="E119" s="395"/>
    </row>
    <row r="120" spans="2:5">
      <c r="C120" s="366" t="s">
        <v>664</v>
      </c>
      <c r="D120" s="366"/>
      <c r="E120" s="366"/>
    </row>
    <row r="121" spans="2:5" ht="16.2">
      <c r="B121" s="256"/>
      <c r="C121" s="257" t="s">
        <v>516</v>
      </c>
      <c r="D121" s="258"/>
      <c r="E121" s="258"/>
    </row>
    <row r="122" spans="2:5" ht="30.75" customHeight="1">
      <c r="B122" s="256"/>
      <c r="C122" s="395" t="s">
        <v>700</v>
      </c>
      <c r="D122" s="395"/>
      <c r="E122" s="395"/>
    </row>
    <row r="123" spans="2:5" ht="16.2">
      <c r="B123" s="256"/>
      <c r="C123" s="394" t="s">
        <v>701</v>
      </c>
      <c r="D123" s="394"/>
      <c r="E123" s="394"/>
    </row>
    <row r="124" spans="2:5" ht="16.2">
      <c r="B124" s="256"/>
      <c r="C124" s="366" t="s">
        <v>664</v>
      </c>
      <c r="D124" s="366"/>
      <c r="E124" s="366"/>
    </row>
    <row r="125" spans="2:5" ht="16.2">
      <c r="B125" s="256"/>
      <c r="C125" s="395" t="s">
        <v>703</v>
      </c>
      <c r="D125" s="395"/>
      <c r="E125" s="395"/>
    </row>
    <row r="126" spans="2:5" ht="16.2">
      <c r="B126" s="256"/>
      <c r="C126" s="366" t="s">
        <v>664</v>
      </c>
      <c r="D126" s="366"/>
      <c r="E126" s="366"/>
    </row>
    <row r="127" spans="2:5" ht="16.2">
      <c r="B127" s="256"/>
      <c r="C127" s="395" t="s">
        <v>795</v>
      </c>
      <c r="D127" s="395"/>
      <c r="E127" s="395"/>
    </row>
    <row r="128" spans="2:5" ht="15.75" customHeight="1">
      <c r="B128" s="256"/>
      <c r="C128" s="242" t="s">
        <v>638</v>
      </c>
      <c r="D128" s="242" t="s">
        <v>639</v>
      </c>
      <c r="E128" s="242" t="s">
        <v>640</v>
      </c>
    </row>
    <row r="129" spans="2:5" ht="16.2">
      <c r="B129" s="256"/>
      <c r="C129" s="243" t="e">
        <f>'2.Смета расходов'!#REF!</f>
        <v>#REF!</v>
      </c>
      <c r="D129" s="243">
        <f>'2.Смета расходов'!F45</f>
        <v>0</v>
      </c>
      <c r="E129" s="243" t="e">
        <f>D129-C129</f>
        <v>#REF!</v>
      </c>
    </row>
    <row r="130" spans="2:5" ht="16.2">
      <c r="B130" s="256"/>
      <c r="C130" s="367" t="s">
        <v>642</v>
      </c>
      <c r="D130" s="367"/>
      <c r="E130" s="367"/>
    </row>
    <row r="131" spans="2:5" ht="16.2">
      <c r="B131" s="256"/>
      <c r="C131" s="366" t="s">
        <v>797</v>
      </c>
      <c r="D131" s="366"/>
      <c r="E131" s="366"/>
    </row>
    <row r="132" spans="2:5" ht="16.2">
      <c r="B132" s="256"/>
      <c r="C132" s="271" t="s">
        <v>796</v>
      </c>
      <c r="D132" s="270"/>
      <c r="E132" s="270"/>
    </row>
    <row r="133" spans="2:5" ht="16.2">
      <c r="B133" s="256"/>
      <c r="C133" s="366" t="s">
        <v>664</v>
      </c>
      <c r="D133" s="366"/>
      <c r="E133" s="366"/>
    </row>
    <row r="134" spans="2:5" ht="16.2">
      <c r="B134" s="254" t="s">
        <v>704</v>
      </c>
      <c r="C134" s="397" t="s">
        <v>173</v>
      </c>
      <c r="D134" s="397"/>
      <c r="E134" s="397"/>
    </row>
    <row r="135" spans="2:5">
      <c r="B135" s="253" t="s">
        <v>705</v>
      </c>
      <c r="C135" s="395" t="s">
        <v>174</v>
      </c>
      <c r="D135" s="395"/>
      <c r="E135" s="395"/>
    </row>
    <row r="136" spans="2:5">
      <c r="B136" s="253" t="s">
        <v>706</v>
      </c>
      <c r="C136" s="394" t="s">
        <v>707</v>
      </c>
      <c r="D136" s="394"/>
      <c r="E136" s="394"/>
    </row>
    <row r="137" spans="2:5">
      <c r="B137" s="253"/>
      <c r="C137" s="242" t="s">
        <v>638</v>
      </c>
      <c r="D137" s="242" t="s">
        <v>639</v>
      </c>
      <c r="E137" s="242" t="s">
        <v>640</v>
      </c>
    </row>
    <row r="138" spans="2:5">
      <c r="B138" s="253"/>
      <c r="C138" s="243" t="e">
        <f>'2.Смета расходов'!#REF!</f>
        <v>#REF!</v>
      </c>
      <c r="D138" s="243">
        <f>'2.Смета расходов'!F49</f>
        <v>3.18</v>
      </c>
      <c r="E138" s="243" t="e">
        <f>D138-C138</f>
        <v>#REF!</v>
      </c>
    </row>
    <row r="139" spans="2:5">
      <c r="B139" s="253"/>
      <c r="C139" s="367" t="s">
        <v>642</v>
      </c>
      <c r="D139" s="367"/>
      <c r="E139" s="367"/>
    </row>
    <row r="140" spans="2:5" ht="32.25" customHeight="1">
      <c r="B140" s="253"/>
      <c r="C140" s="379" t="s">
        <v>798</v>
      </c>
      <c r="D140" s="379"/>
      <c r="E140" s="379"/>
    </row>
    <row r="141" spans="2:5">
      <c r="B141" s="253"/>
      <c r="C141" s="379" t="s">
        <v>799</v>
      </c>
      <c r="D141" s="379"/>
      <c r="E141" s="379"/>
    </row>
    <row r="142" spans="2:5">
      <c r="B142" s="253" t="s">
        <v>708</v>
      </c>
      <c r="C142" s="394" t="s">
        <v>709</v>
      </c>
      <c r="D142" s="394"/>
      <c r="E142" s="394"/>
    </row>
    <row r="143" spans="2:5">
      <c r="B143" s="253"/>
      <c r="C143" s="366" t="s">
        <v>664</v>
      </c>
      <c r="D143" s="366"/>
      <c r="E143" s="366"/>
    </row>
    <row r="144" spans="2:5">
      <c r="B144" s="253" t="s">
        <v>710</v>
      </c>
      <c r="C144" s="394" t="s">
        <v>711</v>
      </c>
      <c r="D144" s="394"/>
      <c r="E144" s="394"/>
    </row>
    <row r="145" spans="2:6">
      <c r="B145" s="253"/>
      <c r="C145" s="366" t="s">
        <v>664</v>
      </c>
      <c r="D145" s="366"/>
      <c r="E145" s="366"/>
    </row>
    <row r="146" spans="2:6">
      <c r="B146" s="253" t="s">
        <v>712</v>
      </c>
      <c r="C146" s="394" t="s">
        <v>713</v>
      </c>
      <c r="D146" s="394"/>
      <c r="E146" s="394"/>
    </row>
    <row r="147" spans="2:6">
      <c r="B147" s="253"/>
      <c r="C147" s="366" t="s">
        <v>664</v>
      </c>
      <c r="D147" s="366"/>
      <c r="E147" s="366"/>
    </row>
    <row r="148" spans="2:6">
      <c r="B148" s="253" t="s">
        <v>714</v>
      </c>
      <c r="C148" s="394" t="s">
        <v>715</v>
      </c>
      <c r="D148" s="394"/>
      <c r="E148" s="394"/>
    </row>
    <row r="149" spans="2:6">
      <c r="B149" s="253"/>
      <c r="C149" s="366" t="s">
        <v>664</v>
      </c>
      <c r="D149" s="366"/>
      <c r="E149" s="366"/>
    </row>
    <row r="150" spans="2:6" s="235" customFormat="1">
      <c r="B150" s="253" t="s">
        <v>716</v>
      </c>
      <c r="C150" s="394" t="s">
        <v>717</v>
      </c>
      <c r="D150" s="394"/>
      <c r="E150" s="394"/>
    </row>
    <row r="151" spans="2:6" s="235" customFormat="1">
      <c r="B151" s="253"/>
      <c r="C151" s="366" t="s">
        <v>664</v>
      </c>
      <c r="D151" s="366"/>
      <c r="E151" s="366"/>
    </row>
    <row r="152" spans="2:6" s="235" customFormat="1">
      <c r="B152" s="253" t="s">
        <v>718</v>
      </c>
      <c r="C152" s="394" t="s">
        <v>719</v>
      </c>
      <c r="D152" s="394"/>
      <c r="E152" s="394"/>
    </row>
    <row r="153" spans="2:6" s="235" customFormat="1">
      <c r="B153" s="253"/>
      <c r="C153" s="366" t="s">
        <v>664</v>
      </c>
      <c r="D153" s="366"/>
      <c r="E153" s="366"/>
    </row>
    <row r="154" spans="2:6" ht="32.25" customHeight="1">
      <c r="B154" s="253" t="s">
        <v>720</v>
      </c>
      <c r="C154" s="395" t="s">
        <v>184</v>
      </c>
      <c r="D154" s="395"/>
      <c r="E154" s="395"/>
    </row>
    <row r="155" spans="2:6">
      <c r="B155" s="255" t="s">
        <v>721</v>
      </c>
      <c r="C155" s="394" t="s">
        <v>186</v>
      </c>
      <c r="D155" s="394"/>
      <c r="E155" s="394"/>
    </row>
    <row r="156" spans="2:6">
      <c r="B156" s="255"/>
      <c r="C156" s="242" t="s">
        <v>638</v>
      </c>
      <c r="D156" s="242" t="s">
        <v>639</v>
      </c>
      <c r="E156" s="242" t="s">
        <v>640</v>
      </c>
    </row>
    <row r="157" spans="2:6">
      <c r="B157" s="255"/>
      <c r="C157" s="243" t="e">
        <f>'2.Смета расходов'!#REF!</f>
        <v>#REF!</v>
      </c>
      <c r="D157" s="243">
        <f>'2.Смета расходов'!F56</f>
        <v>85.15844589616384</v>
      </c>
      <c r="E157" s="243" t="e">
        <f>D157-C157</f>
        <v>#REF!</v>
      </c>
    </row>
    <row r="158" spans="2:6">
      <c r="B158" s="255"/>
      <c r="C158" s="367" t="s">
        <v>642</v>
      </c>
      <c r="D158" s="367"/>
      <c r="E158" s="367"/>
    </row>
    <row r="159" spans="2:6" ht="32.25" customHeight="1">
      <c r="B159" s="255"/>
      <c r="C159" s="396" t="s">
        <v>675</v>
      </c>
      <c r="D159" s="396"/>
      <c r="E159" s="396"/>
      <c r="F159" s="252" t="s">
        <v>676</v>
      </c>
    </row>
    <row r="160" spans="2:6" ht="33" customHeight="1">
      <c r="B160" s="255"/>
      <c r="C160" s="379" t="s">
        <v>800</v>
      </c>
      <c r="D160" s="379"/>
      <c r="E160" s="379"/>
      <c r="F160" s="252" t="s">
        <v>702</v>
      </c>
    </row>
    <row r="161" spans="2:6" ht="32.25" customHeight="1">
      <c r="B161" s="255"/>
      <c r="C161" s="379" t="s">
        <v>722</v>
      </c>
      <c r="D161" s="379"/>
      <c r="E161" s="379"/>
      <c r="F161" s="252"/>
    </row>
    <row r="162" spans="2:6" ht="32.25" customHeight="1">
      <c r="B162" s="255"/>
      <c r="C162" s="379" t="s">
        <v>680</v>
      </c>
      <c r="D162" s="379"/>
      <c r="E162" s="379"/>
      <c r="F162" s="252" t="s">
        <v>676</v>
      </c>
    </row>
    <row r="163" spans="2:6" ht="32.25" customHeight="1">
      <c r="B163" s="255" t="s">
        <v>723</v>
      </c>
      <c r="C163" s="395" t="s">
        <v>188</v>
      </c>
      <c r="D163" s="395"/>
      <c r="E163" s="395"/>
    </row>
    <row r="164" spans="2:6">
      <c r="B164" s="255"/>
      <c r="C164" s="242" t="s">
        <v>638</v>
      </c>
      <c r="D164" s="242" t="s">
        <v>639</v>
      </c>
      <c r="E164" s="242" t="s">
        <v>640</v>
      </c>
    </row>
    <row r="165" spans="2:6">
      <c r="B165" s="255"/>
      <c r="C165" s="243" t="e">
        <f>'2.Смета расходов'!#REF!</f>
        <v>#REF!</v>
      </c>
      <c r="D165" s="243">
        <f>'2.Смета расходов'!F57</f>
        <v>25.717850660641478</v>
      </c>
      <c r="E165" s="243" t="e">
        <f>D165-C165</f>
        <v>#REF!</v>
      </c>
    </row>
    <row r="166" spans="2:6">
      <c r="B166" s="255"/>
      <c r="C166" s="367" t="s">
        <v>642</v>
      </c>
      <c r="D166" s="367"/>
      <c r="E166" s="367"/>
    </row>
    <row r="167" spans="2:6" ht="112.5" customHeight="1">
      <c r="B167" s="255"/>
      <c r="C167" s="379" t="s">
        <v>682</v>
      </c>
      <c r="D167" s="379"/>
      <c r="E167" s="379"/>
    </row>
    <row r="168" spans="2:6">
      <c r="B168" s="255"/>
      <c r="C168" s="385" t="s">
        <v>801</v>
      </c>
      <c r="D168" s="385"/>
      <c r="E168" s="385"/>
    </row>
    <row r="169" spans="2:6" ht="48" customHeight="1">
      <c r="B169" s="253" t="s">
        <v>724</v>
      </c>
      <c r="C169" s="395" t="s">
        <v>189</v>
      </c>
      <c r="D169" s="395"/>
      <c r="E169" s="395"/>
    </row>
    <row r="170" spans="2:6">
      <c r="B170" s="253"/>
      <c r="C170" s="366" t="s">
        <v>664</v>
      </c>
      <c r="D170" s="366"/>
      <c r="E170" s="366"/>
    </row>
    <row r="171" spans="2:6">
      <c r="B171" s="253" t="s">
        <v>725</v>
      </c>
      <c r="C171" s="394" t="s">
        <v>190</v>
      </c>
      <c r="D171" s="394"/>
      <c r="E171" s="394"/>
    </row>
    <row r="172" spans="2:6">
      <c r="B172" s="253"/>
      <c r="C172" s="366" t="s">
        <v>664</v>
      </c>
      <c r="D172" s="366"/>
      <c r="E172" s="366"/>
    </row>
    <row r="173" spans="2:6">
      <c r="B173" s="253" t="s">
        <v>726</v>
      </c>
      <c r="C173" s="394" t="s">
        <v>191</v>
      </c>
      <c r="D173" s="394"/>
      <c r="E173" s="394"/>
    </row>
    <row r="174" spans="2:6">
      <c r="B174" s="253"/>
      <c r="C174" s="366" t="s">
        <v>664</v>
      </c>
      <c r="D174" s="366"/>
      <c r="E174" s="366"/>
    </row>
    <row r="175" spans="2:6">
      <c r="B175" s="253" t="s">
        <v>727</v>
      </c>
      <c r="C175" s="394" t="s">
        <v>503</v>
      </c>
      <c r="D175" s="394"/>
      <c r="E175" s="394"/>
    </row>
    <row r="176" spans="2:6">
      <c r="B176" s="253"/>
      <c r="C176" s="366" t="s">
        <v>664</v>
      </c>
      <c r="D176" s="366"/>
      <c r="E176" s="366"/>
    </row>
    <row r="177" spans="2:5">
      <c r="B177" s="253" t="s">
        <v>728</v>
      </c>
      <c r="C177" s="394" t="s">
        <v>194</v>
      </c>
      <c r="D177" s="394"/>
      <c r="E177" s="394"/>
    </row>
    <row r="178" spans="2:5">
      <c r="B178" s="253"/>
      <c r="C178" s="242" t="s">
        <v>638</v>
      </c>
      <c r="D178" s="242" t="s">
        <v>639</v>
      </c>
      <c r="E178" s="242" t="s">
        <v>640</v>
      </c>
    </row>
    <row r="179" spans="2:5">
      <c r="B179" s="253"/>
      <c r="C179" s="243" t="e">
        <f>'2.Смета расходов'!#REF!</f>
        <v>#REF!</v>
      </c>
      <c r="D179" s="243">
        <f>'2.Смета расходов'!F62</f>
        <v>0</v>
      </c>
      <c r="E179" s="243" t="e">
        <f>D179-C179</f>
        <v>#REF!</v>
      </c>
    </row>
    <row r="180" spans="2:5">
      <c r="B180" s="253"/>
      <c r="C180" s="367" t="s">
        <v>642</v>
      </c>
      <c r="D180" s="367"/>
      <c r="E180" s="367"/>
    </row>
    <row r="181" spans="2:5">
      <c r="B181" s="253"/>
      <c r="C181" s="366" t="s">
        <v>797</v>
      </c>
      <c r="D181" s="366"/>
      <c r="E181" s="366"/>
    </row>
    <row r="182" spans="2:5">
      <c r="B182" s="253" t="s">
        <v>729</v>
      </c>
      <c r="C182" s="394" t="s">
        <v>196</v>
      </c>
      <c r="D182" s="394"/>
      <c r="E182" s="394"/>
    </row>
    <row r="183" spans="2:5">
      <c r="B183" s="253"/>
      <c r="C183" s="366" t="s">
        <v>664</v>
      </c>
      <c r="D183" s="366"/>
      <c r="E183" s="366"/>
    </row>
    <row r="184" spans="2:5">
      <c r="B184" s="253" t="s">
        <v>730</v>
      </c>
      <c r="C184" s="394" t="s">
        <v>198</v>
      </c>
      <c r="D184" s="394"/>
      <c r="E184" s="394"/>
    </row>
    <row r="185" spans="2:5">
      <c r="B185" s="253"/>
      <c r="C185" s="366" t="s">
        <v>664</v>
      </c>
      <c r="D185" s="366"/>
      <c r="E185" s="366"/>
    </row>
    <row r="186" spans="2:5" ht="16.2">
      <c r="B186" s="259" t="s">
        <v>731</v>
      </c>
      <c r="C186" s="390" t="s">
        <v>199</v>
      </c>
      <c r="D186" s="390"/>
      <c r="E186" s="390"/>
    </row>
    <row r="187" spans="2:5">
      <c r="B187" s="260" t="s">
        <v>732</v>
      </c>
      <c r="C187" s="375" t="s">
        <v>733</v>
      </c>
      <c r="D187" s="375"/>
      <c r="E187" s="375"/>
    </row>
    <row r="188" spans="2:5">
      <c r="B188" s="261"/>
      <c r="C188" s="366" t="s">
        <v>664</v>
      </c>
      <c r="D188" s="366"/>
      <c r="E188" s="366"/>
    </row>
    <row r="189" spans="2:5" ht="16.2">
      <c r="B189" s="259" t="s">
        <v>734</v>
      </c>
      <c r="C189" s="393" t="s">
        <v>201</v>
      </c>
      <c r="D189" s="393"/>
      <c r="E189" s="393"/>
    </row>
    <row r="190" spans="2:5" ht="31.5" customHeight="1">
      <c r="B190" s="260" t="s">
        <v>735</v>
      </c>
      <c r="C190" s="373" t="s">
        <v>504</v>
      </c>
      <c r="D190" s="373"/>
      <c r="E190" s="373"/>
    </row>
    <row r="191" spans="2:5" ht="18" customHeight="1">
      <c r="B191" s="261"/>
      <c r="C191" s="366" t="s">
        <v>664</v>
      </c>
      <c r="D191" s="366"/>
      <c r="E191" s="366"/>
    </row>
    <row r="192" spans="2:5" ht="16.2">
      <c r="B192" s="259" t="s">
        <v>736</v>
      </c>
      <c r="C192" s="392" t="s">
        <v>202</v>
      </c>
      <c r="D192" s="392"/>
      <c r="E192" s="392"/>
    </row>
    <row r="193" spans="2:5">
      <c r="B193" s="260" t="s">
        <v>737</v>
      </c>
      <c r="C193" s="387" t="s">
        <v>203</v>
      </c>
      <c r="D193" s="387"/>
      <c r="E193" s="387"/>
    </row>
    <row r="194" spans="2:5">
      <c r="B194" s="261"/>
      <c r="C194" s="366" t="s">
        <v>664</v>
      </c>
      <c r="D194" s="366"/>
      <c r="E194" s="366"/>
    </row>
    <row r="195" spans="2:5">
      <c r="B195" s="260" t="s">
        <v>738</v>
      </c>
      <c r="C195" s="387" t="s">
        <v>204</v>
      </c>
      <c r="D195" s="387"/>
      <c r="E195" s="387"/>
    </row>
    <row r="196" spans="2:5">
      <c r="B196" s="260"/>
      <c r="C196" s="365" t="s">
        <v>664</v>
      </c>
      <c r="D196" s="365"/>
      <c r="E196" s="365"/>
    </row>
    <row r="197" spans="2:5">
      <c r="B197" s="260" t="s">
        <v>739</v>
      </c>
      <c r="C197" s="387" t="s">
        <v>205</v>
      </c>
      <c r="D197" s="387"/>
      <c r="E197" s="387"/>
    </row>
    <row r="198" spans="2:5">
      <c r="B198" s="260"/>
      <c r="C198" s="365" t="s">
        <v>664</v>
      </c>
      <c r="D198" s="365"/>
      <c r="E198" s="365"/>
    </row>
    <row r="199" spans="2:5">
      <c r="B199" s="260" t="s">
        <v>740</v>
      </c>
      <c r="C199" s="387" t="s">
        <v>206</v>
      </c>
      <c r="D199" s="387"/>
      <c r="E199" s="387"/>
    </row>
    <row r="200" spans="2:5">
      <c r="B200" s="261"/>
      <c r="C200" s="365" t="s">
        <v>664</v>
      </c>
      <c r="D200" s="365"/>
      <c r="E200" s="365"/>
    </row>
    <row r="201" spans="2:5" ht="16.2">
      <c r="B201" s="262" t="s">
        <v>741</v>
      </c>
      <c r="C201" s="390" t="s">
        <v>207</v>
      </c>
      <c r="D201" s="390"/>
      <c r="E201" s="390"/>
    </row>
    <row r="202" spans="2:5">
      <c r="B202" s="263" t="s">
        <v>742</v>
      </c>
      <c r="C202" s="387" t="s">
        <v>208</v>
      </c>
      <c r="D202" s="387"/>
      <c r="E202" s="387"/>
    </row>
    <row r="203" spans="2:5">
      <c r="B203" s="263"/>
      <c r="C203" s="391" t="s">
        <v>743</v>
      </c>
      <c r="D203" s="391"/>
      <c r="E203" s="391"/>
    </row>
    <row r="204" spans="2:5" ht="15.75" customHeight="1">
      <c r="B204" s="263" t="s">
        <v>744</v>
      </c>
      <c r="C204" s="375" t="s">
        <v>209</v>
      </c>
      <c r="D204" s="375"/>
      <c r="E204" s="375"/>
    </row>
    <row r="205" spans="2:5" ht="15.75" customHeight="1">
      <c r="B205" s="263"/>
      <c r="C205" s="365" t="s">
        <v>664</v>
      </c>
      <c r="D205" s="365"/>
      <c r="E205" s="365"/>
    </row>
    <row r="206" spans="2:5" ht="15.75" customHeight="1">
      <c r="B206" s="263" t="s">
        <v>745</v>
      </c>
      <c r="C206" s="389" t="s">
        <v>210</v>
      </c>
      <c r="D206" s="389"/>
      <c r="E206" s="389"/>
    </row>
    <row r="207" spans="2:5">
      <c r="B207" s="263"/>
      <c r="C207" s="242" t="s">
        <v>638</v>
      </c>
      <c r="D207" s="242" t="s">
        <v>639</v>
      </c>
      <c r="E207" s="242" t="s">
        <v>640</v>
      </c>
    </row>
    <row r="208" spans="2:5">
      <c r="B208" s="263"/>
      <c r="C208" s="243" t="e">
        <f>'2.Смета расходов'!#REF!</f>
        <v>#REF!</v>
      </c>
      <c r="D208" s="243">
        <f>'2.Смета расходов'!F77</f>
        <v>0</v>
      </c>
      <c r="E208" s="243" t="e">
        <f>D208-C208</f>
        <v>#REF!</v>
      </c>
    </row>
    <row r="209" spans="2:5">
      <c r="B209" s="263"/>
      <c r="C209" s="367" t="s">
        <v>642</v>
      </c>
      <c r="D209" s="367"/>
      <c r="E209" s="367"/>
    </row>
    <row r="210" spans="2:5" ht="15.75" customHeight="1">
      <c r="B210" s="263"/>
      <c r="C210" s="370" t="s">
        <v>797</v>
      </c>
      <c r="D210" s="370"/>
      <c r="E210" s="370"/>
    </row>
    <row r="211" spans="2:5" ht="15.75" customHeight="1">
      <c r="B211" s="263" t="s">
        <v>746</v>
      </c>
      <c r="C211" s="389" t="s">
        <v>212</v>
      </c>
      <c r="D211" s="389"/>
      <c r="E211" s="389"/>
    </row>
    <row r="212" spans="2:5">
      <c r="B212" s="263"/>
      <c r="C212" s="242" t="s">
        <v>638</v>
      </c>
      <c r="D212" s="242" t="s">
        <v>639</v>
      </c>
      <c r="E212" s="242" t="s">
        <v>640</v>
      </c>
    </row>
    <row r="213" spans="2:5">
      <c r="B213" s="263"/>
      <c r="C213" s="243" t="e">
        <f>'2.Смета расходов'!#REF!</f>
        <v>#REF!</v>
      </c>
      <c r="D213" s="243">
        <f>'2.Смета расходов'!F78</f>
        <v>1</v>
      </c>
      <c r="E213" s="243" t="e">
        <f>D213-C213</f>
        <v>#REF!</v>
      </c>
    </row>
    <row r="214" spans="2:5">
      <c r="B214" s="263"/>
      <c r="C214" s="367" t="s">
        <v>655</v>
      </c>
      <c r="D214" s="367"/>
      <c r="E214" s="367"/>
    </row>
    <row r="215" spans="2:5">
      <c r="B215" s="263" t="s">
        <v>747</v>
      </c>
      <c r="C215" s="387" t="s">
        <v>214</v>
      </c>
      <c r="D215" s="387"/>
      <c r="E215" s="387"/>
    </row>
    <row r="216" spans="2:5" ht="15.75" customHeight="1">
      <c r="B216" s="263"/>
      <c r="C216" s="365" t="s">
        <v>664</v>
      </c>
      <c r="D216" s="365"/>
      <c r="E216" s="365"/>
    </row>
    <row r="217" spans="2:5">
      <c r="B217" s="263" t="s">
        <v>748</v>
      </c>
      <c r="C217" s="388" t="s">
        <v>216</v>
      </c>
      <c r="D217" s="388"/>
      <c r="E217" s="388"/>
    </row>
    <row r="218" spans="2:5">
      <c r="B218" s="263"/>
      <c r="C218" s="242" t="s">
        <v>638</v>
      </c>
      <c r="D218" s="242" t="s">
        <v>639</v>
      </c>
      <c r="E218" s="242" t="s">
        <v>640</v>
      </c>
    </row>
    <row r="219" spans="2:5">
      <c r="B219" s="263"/>
      <c r="C219" s="243" t="e">
        <f>'2.Смета расходов'!#REF!</f>
        <v>#REF!</v>
      </c>
      <c r="D219" s="243">
        <f>'2.Смета расходов'!F80</f>
        <v>0.15</v>
      </c>
      <c r="E219" s="243" t="e">
        <f>D219-C219</f>
        <v>#REF!</v>
      </c>
    </row>
    <row r="220" spans="2:5">
      <c r="B220" s="263"/>
      <c r="C220" s="367" t="s">
        <v>655</v>
      </c>
      <c r="D220" s="367"/>
      <c r="E220" s="367"/>
    </row>
    <row r="221" spans="2:5" ht="31.5" customHeight="1">
      <c r="B221" s="263" t="s">
        <v>749</v>
      </c>
      <c r="C221" s="371" t="s">
        <v>218</v>
      </c>
      <c r="D221" s="371"/>
      <c r="E221" s="371"/>
    </row>
    <row r="222" spans="2:5">
      <c r="B222" s="263"/>
      <c r="C222" s="242" t="s">
        <v>638</v>
      </c>
      <c r="D222" s="242" t="s">
        <v>639</v>
      </c>
      <c r="E222" s="242" t="s">
        <v>640</v>
      </c>
    </row>
    <row r="223" spans="2:5">
      <c r="B223" s="263"/>
      <c r="C223" s="243" t="e">
        <f>'2.Смета расходов'!#REF!</f>
        <v>#REF!</v>
      </c>
      <c r="D223" s="243">
        <f>'2.Смета расходов'!F81</f>
        <v>10</v>
      </c>
      <c r="E223" s="243" t="e">
        <f>D223-C223</f>
        <v>#REF!</v>
      </c>
    </row>
    <row r="224" spans="2:5">
      <c r="B224" s="263"/>
      <c r="C224" s="367" t="s">
        <v>642</v>
      </c>
      <c r="D224" s="367"/>
      <c r="E224" s="367"/>
    </row>
    <row r="225" spans="2:5" ht="15.75" customHeight="1">
      <c r="B225" s="263"/>
      <c r="C225" s="365" t="s">
        <v>750</v>
      </c>
      <c r="D225" s="365"/>
      <c r="E225" s="365"/>
    </row>
    <row r="226" spans="2:5" ht="16.2">
      <c r="B226" s="259" t="s">
        <v>751</v>
      </c>
      <c r="C226" s="386" t="s">
        <v>219</v>
      </c>
      <c r="D226" s="386"/>
      <c r="E226" s="386"/>
    </row>
    <row r="227" spans="2:5" ht="16.2">
      <c r="B227" s="259"/>
      <c r="C227" s="242" t="s">
        <v>638</v>
      </c>
      <c r="D227" s="242" t="s">
        <v>639</v>
      </c>
      <c r="E227" s="242" t="s">
        <v>640</v>
      </c>
    </row>
    <row r="228" spans="2:5" ht="16.2">
      <c r="B228" s="259"/>
      <c r="C228" s="243" t="e">
        <f>'2.Смета расходов'!#REF!</f>
        <v>#REF!</v>
      </c>
      <c r="D228" s="243">
        <f>'2.Смета расходов'!F83</f>
        <v>37.450000000000003</v>
      </c>
      <c r="E228" s="243" t="e">
        <f>D228-C228</f>
        <v>#REF!</v>
      </c>
    </row>
    <row r="229" spans="2:5" ht="16.2">
      <c r="B229" s="259"/>
      <c r="C229" s="374" t="s">
        <v>752</v>
      </c>
      <c r="D229" s="374"/>
      <c r="E229" s="374"/>
    </row>
    <row r="230" spans="2:5" ht="15.75" customHeight="1">
      <c r="B230" s="259"/>
      <c r="C230" s="370" t="s">
        <v>753</v>
      </c>
      <c r="D230" s="370"/>
      <c r="E230" s="370"/>
    </row>
    <row r="231" spans="2:5" ht="15.75" customHeight="1">
      <c r="B231" s="260" t="s">
        <v>754</v>
      </c>
      <c r="C231" s="375" t="s">
        <v>220</v>
      </c>
      <c r="D231" s="375"/>
      <c r="E231" s="375"/>
    </row>
    <row r="232" spans="2:5">
      <c r="B232" s="260"/>
      <c r="C232" s="365" t="s">
        <v>664</v>
      </c>
      <c r="D232" s="365"/>
      <c r="E232" s="365"/>
    </row>
    <row r="233" spans="2:5" ht="15.75" customHeight="1">
      <c r="B233" s="260" t="s">
        <v>755</v>
      </c>
      <c r="C233" s="375" t="s">
        <v>222</v>
      </c>
      <c r="D233" s="375"/>
      <c r="E233" s="375"/>
    </row>
    <row r="234" spans="2:5">
      <c r="B234" s="260"/>
      <c r="C234" s="365" t="s">
        <v>664</v>
      </c>
      <c r="D234" s="365"/>
      <c r="E234" s="365"/>
    </row>
    <row r="235" spans="2:5" ht="30.75" customHeight="1">
      <c r="B235" s="260" t="s">
        <v>756</v>
      </c>
      <c r="C235" s="373" t="s">
        <v>757</v>
      </c>
      <c r="D235" s="373"/>
      <c r="E235" s="373"/>
    </row>
    <row r="236" spans="2:5">
      <c r="B236" s="260"/>
      <c r="C236" s="365" t="s">
        <v>664</v>
      </c>
      <c r="D236" s="365"/>
      <c r="E236" s="365"/>
    </row>
    <row r="237" spans="2:5" ht="31.5" customHeight="1">
      <c r="B237" s="260" t="s">
        <v>758</v>
      </c>
      <c r="C237" s="371" t="s">
        <v>225</v>
      </c>
      <c r="D237" s="371"/>
      <c r="E237" s="371"/>
    </row>
    <row r="238" spans="2:5">
      <c r="B238" s="260"/>
      <c r="C238" s="242" t="s">
        <v>638</v>
      </c>
      <c r="D238" s="242" t="s">
        <v>639</v>
      </c>
      <c r="E238" s="242" t="s">
        <v>640</v>
      </c>
    </row>
    <row r="239" spans="2:5">
      <c r="B239" s="260"/>
      <c r="C239" s="243" t="e">
        <f>'2.Смета расходов'!#REF!</f>
        <v>#REF!</v>
      </c>
      <c r="D239" s="243">
        <f>'2.Смета расходов'!F88</f>
        <v>0</v>
      </c>
      <c r="E239" s="243" t="e">
        <f>D239-C239</f>
        <v>#REF!</v>
      </c>
    </row>
    <row r="240" spans="2:5">
      <c r="B240" s="260"/>
      <c r="C240" s="367" t="s">
        <v>642</v>
      </c>
      <c r="D240" s="367"/>
      <c r="E240" s="367"/>
    </row>
    <row r="241" spans="2:6" ht="15.75" customHeight="1">
      <c r="B241" s="260"/>
      <c r="C241" s="370" t="s">
        <v>759</v>
      </c>
      <c r="D241" s="370"/>
      <c r="E241" s="370"/>
    </row>
    <row r="242" spans="2:6" ht="30" customHeight="1">
      <c r="B242" s="260" t="s">
        <v>760</v>
      </c>
      <c r="C242" s="371" t="s">
        <v>761</v>
      </c>
      <c r="D242" s="371"/>
      <c r="E242" s="371"/>
    </row>
    <row r="243" spans="2:6" ht="16.2">
      <c r="B243" s="259"/>
      <c r="C243" s="242" t="s">
        <v>638</v>
      </c>
      <c r="D243" s="242" t="s">
        <v>639</v>
      </c>
      <c r="E243" s="242" t="s">
        <v>640</v>
      </c>
    </row>
    <row r="244" spans="2:6" s="275" customFormat="1">
      <c r="B244" s="272"/>
      <c r="C244" s="273" t="e">
        <f>'2.Смета расходов'!#REF!</f>
        <v>#REF!</v>
      </c>
      <c r="D244" s="273">
        <f>'2.Смета расходов'!F89</f>
        <v>3.8156358289221565E-2</v>
      </c>
      <c r="E244" s="274" t="e">
        <f>D244-C244</f>
        <v>#REF!</v>
      </c>
    </row>
    <row r="245" spans="2:6">
      <c r="C245" s="367" t="s">
        <v>642</v>
      </c>
      <c r="D245" s="367"/>
      <c r="E245" s="367"/>
    </row>
    <row r="246" spans="2:6" ht="15.75" customHeight="1">
      <c r="C246" s="370" t="s">
        <v>753</v>
      </c>
      <c r="D246" s="370"/>
      <c r="E246" s="370"/>
    </row>
    <row r="247" spans="2:6">
      <c r="C247" s="250" t="s">
        <v>585</v>
      </c>
    </row>
    <row r="248" spans="2:6">
      <c r="C248" s="372" t="s">
        <v>664</v>
      </c>
      <c r="D248" s="372"/>
      <c r="E248" s="372"/>
    </row>
    <row r="249" spans="2:6" ht="15.75" customHeight="1">
      <c r="B249" s="246" t="s">
        <v>762</v>
      </c>
      <c r="C249" s="384" t="s">
        <v>494</v>
      </c>
      <c r="D249" s="384"/>
      <c r="E249" s="384"/>
    </row>
    <row r="250" spans="2:6" ht="33" customHeight="1">
      <c r="B250" s="247" t="s">
        <v>763</v>
      </c>
      <c r="C250" s="369" t="s">
        <v>764</v>
      </c>
      <c r="D250" s="369"/>
      <c r="E250" s="369"/>
    </row>
    <row r="251" spans="2:6">
      <c r="C251" s="372" t="s">
        <v>664</v>
      </c>
      <c r="D251" s="372"/>
      <c r="E251" s="372"/>
    </row>
    <row r="252" spans="2:6">
      <c r="B252" s="247" t="s">
        <v>765</v>
      </c>
      <c r="C252" s="385" t="s">
        <v>496</v>
      </c>
      <c r="D252" s="385"/>
      <c r="E252" s="385"/>
    </row>
    <row r="253" spans="2:6">
      <c r="C253" s="372" t="s">
        <v>664</v>
      </c>
      <c r="D253" s="372"/>
      <c r="E253" s="372"/>
    </row>
    <row r="254" spans="2:6" ht="30.75" customHeight="1">
      <c r="B254" s="247" t="s">
        <v>766</v>
      </c>
      <c r="C254" s="369" t="s">
        <v>497</v>
      </c>
      <c r="D254" s="369"/>
      <c r="E254" s="369"/>
    </row>
    <row r="255" spans="2:6">
      <c r="C255" s="372" t="s">
        <v>664</v>
      </c>
      <c r="D255" s="372"/>
      <c r="E255" s="372"/>
    </row>
    <row r="256" spans="2:6" ht="15.75" customHeight="1">
      <c r="C256" s="381" t="s">
        <v>586</v>
      </c>
      <c r="D256" s="381"/>
      <c r="E256" s="381"/>
      <c r="F256" s="244" t="s">
        <v>767</v>
      </c>
    </row>
    <row r="257" spans="2:6" ht="15.75" customHeight="1">
      <c r="C257" s="382" t="s">
        <v>587</v>
      </c>
      <c r="D257" s="382"/>
      <c r="E257" s="382"/>
    </row>
    <row r="258" spans="2:6">
      <c r="C258" s="372" t="s">
        <v>664</v>
      </c>
      <c r="D258" s="372"/>
      <c r="E258" s="372"/>
      <c r="F258" s="244" t="s">
        <v>768</v>
      </c>
    </row>
    <row r="259" spans="2:6" ht="15.75" customHeight="1">
      <c r="B259" s="237"/>
      <c r="C259" s="383" t="s">
        <v>588</v>
      </c>
      <c r="D259" s="383"/>
      <c r="E259" s="383"/>
    </row>
    <row r="260" spans="2:6">
      <c r="B260" s="237"/>
      <c r="C260" s="372" t="s">
        <v>664</v>
      </c>
      <c r="D260" s="372"/>
      <c r="E260" s="372"/>
      <c r="F260" s="244" t="s">
        <v>768</v>
      </c>
    </row>
    <row r="261" spans="2:6" ht="78.75" customHeight="1">
      <c r="B261" s="237"/>
      <c r="C261" s="378" t="s">
        <v>769</v>
      </c>
      <c r="D261" s="378"/>
      <c r="E261" s="378"/>
      <c r="F261" s="237" t="s">
        <v>770</v>
      </c>
    </row>
    <row r="262" spans="2:6" ht="48" customHeight="1">
      <c r="B262" s="237"/>
      <c r="C262" s="379" t="s">
        <v>771</v>
      </c>
      <c r="D262" s="379"/>
      <c r="E262" s="379"/>
    </row>
    <row r="263" spans="2:6" ht="30.75" customHeight="1">
      <c r="B263" s="237"/>
      <c r="C263" s="379" t="s">
        <v>772</v>
      </c>
      <c r="D263" s="379"/>
      <c r="E263" s="379"/>
    </row>
    <row r="264" spans="2:6" ht="16.2">
      <c r="B264" s="237"/>
      <c r="C264" s="380" t="s">
        <v>803</v>
      </c>
      <c r="D264" s="380"/>
      <c r="E264" s="380"/>
    </row>
    <row r="265" spans="2:6">
      <c r="B265" s="237"/>
      <c r="C265" s="235" t="s">
        <v>773</v>
      </c>
      <c r="D265" s="236" t="s">
        <v>802</v>
      </c>
      <c r="E265" s="235" t="s">
        <v>774</v>
      </c>
    </row>
    <row r="266" spans="2:6">
      <c r="B266" s="237"/>
      <c r="C266" s="264" t="s">
        <v>775</v>
      </c>
      <c r="D266" s="236" t="s">
        <v>802</v>
      </c>
      <c r="E266" s="235" t="s">
        <v>774</v>
      </c>
    </row>
    <row r="267" spans="2:6" ht="16.2">
      <c r="B267" s="237"/>
      <c r="C267" s="265" t="s">
        <v>776</v>
      </c>
      <c r="D267" s="266"/>
      <c r="E267" s="266"/>
    </row>
    <row r="268" spans="2:6" ht="93.75" customHeight="1">
      <c r="B268" s="237"/>
      <c r="C268" s="368" t="s">
        <v>777</v>
      </c>
      <c r="D268" s="368"/>
      <c r="E268" s="368"/>
    </row>
    <row r="270" spans="2:6">
      <c r="B270" s="237"/>
      <c r="C270" s="235" t="s">
        <v>778</v>
      </c>
    </row>
    <row r="271" spans="2:6">
      <c r="B271" s="237"/>
      <c r="C271" s="235" t="s">
        <v>779</v>
      </c>
      <c r="E271" s="236" t="s">
        <v>780</v>
      </c>
    </row>
    <row r="273" spans="2:5">
      <c r="B273" s="237"/>
      <c r="C273" s="264" t="s">
        <v>781</v>
      </c>
      <c r="D273" s="267"/>
      <c r="E273" s="267"/>
    </row>
    <row r="274" spans="2:5" ht="33" customHeight="1">
      <c r="B274" s="237"/>
      <c r="C274" s="376" t="s">
        <v>782</v>
      </c>
      <c r="D274" s="376"/>
      <c r="E274" s="268" t="s">
        <v>783</v>
      </c>
    </row>
    <row r="275" spans="2:5">
      <c r="B275" s="237"/>
      <c r="C275" s="264"/>
      <c r="D275" s="267"/>
    </row>
  </sheetData>
  <mergeCells count="213">
    <mergeCell ref="B2:E2"/>
    <mergeCell ref="B3:E3"/>
    <mergeCell ref="B4:E4"/>
    <mergeCell ref="B5:E5"/>
    <mergeCell ref="C6:E6"/>
    <mergeCell ref="C7:E7"/>
    <mergeCell ref="C13:E13"/>
    <mergeCell ref="C14:E14"/>
    <mergeCell ref="C15:E15"/>
    <mergeCell ref="C16:E16"/>
    <mergeCell ref="C17:E17"/>
    <mergeCell ref="C18:E18"/>
    <mergeCell ref="C8:E8"/>
    <mergeCell ref="C9:E9"/>
    <mergeCell ref="C10:E10"/>
    <mergeCell ref="C11:E11"/>
    <mergeCell ref="C12:E12"/>
    <mergeCell ref="C25:E25"/>
    <mergeCell ref="D26:E26"/>
    <mergeCell ref="C30:E30"/>
    <mergeCell ref="C31:E31"/>
    <mergeCell ref="C32:E32"/>
    <mergeCell ref="C19:E19"/>
    <mergeCell ref="C20:E20"/>
    <mergeCell ref="C21:E21"/>
    <mergeCell ref="D22:E22"/>
    <mergeCell ref="C23:E23"/>
    <mergeCell ref="D24:E24"/>
    <mergeCell ref="C52:E52"/>
    <mergeCell ref="C54:E54"/>
    <mergeCell ref="C55:E55"/>
    <mergeCell ref="C58:E58"/>
    <mergeCell ref="C43:E43"/>
    <mergeCell ref="C44:E44"/>
    <mergeCell ref="C49:E49"/>
    <mergeCell ref="C50:E50"/>
    <mergeCell ref="C33:E33"/>
    <mergeCell ref="C36:E36"/>
    <mergeCell ref="C37:E37"/>
    <mergeCell ref="C38:E38"/>
    <mergeCell ref="C39:E39"/>
    <mergeCell ref="C40:E40"/>
    <mergeCell ref="C65:E65"/>
    <mergeCell ref="C66:E66"/>
    <mergeCell ref="C67:E67"/>
    <mergeCell ref="C68:E68"/>
    <mergeCell ref="C69:E69"/>
    <mergeCell ref="C70:E70"/>
    <mergeCell ref="C60:E60"/>
    <mergeCell ref="C61:E61"/>
    <mergeCell ref="C62:E62"/>
    <mergeCell ref="C63:E63"/>
    <mergeCell ref="C64:E64"/>
    <mergeCell ref="C81:E81"/>
    <mergeCell ref="C82:E82"/>
    <mergeCell ref="C83:E83"/>
    <mergeCell ref="C84:E84"/>
    <mergeCell ref="C87:E87"/>
    <mergeCell ref="C79:E79"/>
    <mergeCell ref="C80:E80"/>
    <mergeCell ref="C71:E71"/>
    <mergeCell ref="C72:E72"/>
    <mergeCell ref="C73:E73"/>
    <mergeCell ref="C74:E74"/>
    <mergeCell ref="C77:E77"/>
    <mergeCell ref="C78:E78"/>
    <mergeCell ref="C96:E96"/>
    <mergeCell ref="C97:E97"/>
    <mergeCell ref="C98:E98"/>
    <mergeCell ref="C99:E99"/>
    <mergeCell ref="C100:E100"/>
    <mergeCell ref="C88:E88"/>
    <mergeCell ref="C89:E89"/>
    <mergeCell ref="C91:E91"/>
    <mergeCell ref="C92:E92"/>
    <mergeCell ref="C95:E95"/>
    <mergeCell ref="C116:E116"/>
    <mergeCell ref="C117:E117"/>
    <mergeCell ref="C115:E115"/>
    <mergeCell ref="C111:E111"/>
    <mergeCell ref="C114:E114"/>
    <mergeCell ref="C108:E108"/>
    <mergeCell ref="C109:E109"/>
    <mergeCell ref="C110:E110"/>
    <mergeCell ref="C101:E101"/>
    <mergeCell ref="C104:E104"/>
    <mergeCell ref="C105:E105"/>
    <mergeCell ref="C106:E106"/>
    <mergeCell ref="C107:E107"/>
    <mergeCell ref="C125:E125"/>
    <mergeCell ref="C127:E127"/>
    <mergeCell ref="C130:E130"/>
    <mergeCell ref="C131:E131"/>
    <mergeCell ref="C124:E124"/>
    <mergeCell ref="C122:E122"/>
    <mergeCell ref="C123:E123"/>
    <mergeCell ref="C119:E119"/>
    <mergeCell ref="C126:E126"/>
    <mergeCell ref="C141:E141"/>
    <mergeCell ref="C142:E142"/>
    <mergeCell ref="C144:E144"/>
    <mergeCell ref="C133:E133"/>
    <mergeCell ref="C134:E134"/>
    <mergeCell ref="C135:E135"/>
    <mergeCell ref="C136:E136"/>
    <mergeCell ref="C139:E139"/>
    <mergeCell ref="C140:E140"/>
    <mergeCell ref="C154:E154"/>
    <mergeCell ref="C155:E155"/>
    <mergeCell ref="C158:E158"/>
    <mergeCell ref="C159:E159"/>
    <mergeCell ref="C160:E160"/>
    <mergeCell ref="C152:E152"/>
    <mergeCell ref="C148:E148"/>
    <mergeCell ref="C150:E150"/>
    <mergeCell ref="C146:E146"/>
    <mergeCell ref="C169:E169"/>
    <mergeCell ref="C170:E170"/>
    <mergeCell ref="C171:E171"/>
    <mergeCell ref="C172:E172"/>
    <mergeCell ref="C173:E173"/>
    <mergeCell ref="C174:E174"/>
    <mergeCell ref="C161:E161"/>
    <mergeCell ref="C162:E162"/>
    <mergeCell ref="C163:E163"/>
    <mergeCell ref="C166:E166"/>
    <mergeCell ref="C167:E167"/>
    <mergeCell ref="C168:E168"/>
    <mergeCell ref="C192:E192"/>
    <mergeCell ref="C193:E193"/>
    <mergeCell ref="C191:E191"/>
    <mergeCell ref="C189:E189"/>
    <mergeCell ref="C190:E190"/>
    <mergeCell ref="C188:E188"/>
    <mergeCell ref="C186:E186"/>
    <mergeCell ref="C187:E187"/>
    <mergeCell ref="C175:E175"/>
    <mergeCell ref="C176:E176"/>
    <mergeCell ref="C177:E177"/>
    <mergeCell ref="C182:E182"/>
    <mergeCell ref="C183:E183"/>
    <mergeCell ref="C184:E184"/>
    <mergeCell ref="C201:E201"/>
    <mergeCell ref="C202:E202"/>
    <mergeCell ref="C203:E203"/>
    <mergeCell ref="C204:E204"/>
    <mergeCell ref="C195:E195"/>
    <mergeCell ref="C196:E196"/>
    <mergeCell ref="C197:E197"/>
    <mergeCell ref="C198:E198"/>
    <mergeCell ref="C199:E199"/>
    <mergeCell ref="C200:E200"/>
    <mergeCell ref="C221:E221"/>
    <mergeCell ref="C224:E224"/>
    <mergeCell ref="C225:E225"/>
    <mergeCell ref="C226:E226"/>
    <mergeCell ref="C214:E214"/>
    <mergeCell ref="C215:E215"/>
    <mergeCell ref="C216:E216"/>
    <mergeCell ref="C217:E217"/>
    <mergeCell ref="C205:E205"/>
    <mergeCell ref="C206:E206"/>
    <mergeCell ref="C209:E209"/>
    <mergeCell ref="C210:E210"/>
    <mergeCell ref="C211:E211"/>
    <mergeCell ref="C274:D274"/>
    <mergeCell ref="C51:E51"/>
    <mergeCell ref="C53:E53"/>
    <mergeCell ref="C118:E118"/>
    <mergeCell ref="C120:E120"/>
    <mergeCell ref="C143:E143"/>
    <mergeCell ref="C145:E145"/>
    <mergeCell ref="C147:E147"/>
    <mergeCell ref="C149:E149"/>
    <mergeCell ref="C261:E261"/>
    <mergeCell ref="C262:E262"/>
    <mergeCell ref="C263:E263"/>
    <mergeCell ref="C264:E264"/>
    <mergeCell ref="C255:E255"/>
    <mergeCell ref="C256:E256"/>
    <mergeCell ref="C257:E257"/>
    <mergeCell ref="C258:E258"/>
    <mergeCell ref="C259:E259"/>
    <mergeCell ref="C260:E260"/>
    <mergeCell ref="C249:E249"/>
    <mergeCell ref="C250:E250"/>
    <mergeCell ref="C251:E251"/>
    <mergeCell ref="C252:E252"/>
    <mergeCell ref="C253:E253"/>
    <mergeCell ref="C234:E234"/>
    <mergeCell ref="C236:E236"/>
    <mergeCell ref="C151:E151"/>
    <mergeCell ref="C153:E153"/>
    <mergeCell ref="C180:E180"/>
    <mergeCell ref="C181:E181"/>
    <mergeCell ref="C185:E185"/>
    <mergeCell ref="C194:E194"/>
    <mergeCell ref="C268:E268"/>
    <mergeCell ref="C254:E254"/>
    <mergeCell ref="C240:E240"/>
    <mergeCell ref="C241:E241"/>
    <mergeCell ref="C242:E242"/>
    <mergeCell ref="C245:E245"/>
    <mergeCell ref="C246:E246"/>
    <mergeCell ref="C248:E248"/>
    <mergeCell ref="C235:E235"/>
    <mergeCell ref="C237:E237"/>
    <mergeCell ref="C229:E229"/>
    <mergeCell ref="C230:E230"/>
    <mergeCell ref="C231:E231"/>
    <mergeCell ref="C233:E233"/>
    <mergeCell ref="C232:E232"/>
    <mergeCell ref="C220:E220"/>
  </mergeCells>
  <dataValidations count="4">
    <dataValidation type="list" allowBlank="1" showInputMessage="1" showErrorMessage="1" sqref="C18:E18">
      <formula1>$F$16:$I$16</formula1>
    </dataValidation>
    <dataValidation type="list" allowBlank="1" showInputMessage="1" showErrorMessage="1" sqref="C26">
      <formula1>$F$20:$I$20</formula1>
    </dataValidation>
    <dataValidation type="list" allowBlank="1" showInputMessage="1" showErrorMessage="1" sqref="C24">
      <formula1>$F$19:$I$19</formula1>
    </dataValidation>
    <dataValidation type="list" allowBlank="1" showInputMessage="1" showErrorMessage="1" sqref="C22">
      <formula1>$F$17:$H$17</formula1>
    </dataValidation>
  </dataValidations>
  <printOptions horizontalCentered="1"/>
  <pageMargins left="0.23653846153846153" right="0.39370078740157483" top="0.39370078740157483" bottom="0.39370078740157483" header="0.19685039370078741" footer="0.19685039370078741"/>
  <pageSetup paperSize="9" scale="87" fitToHeight="10" orientation="portrait" horizontalDpi="180" verticalDpi="180" r:id="rId1"/>
  <headerFooter differentFirst="1">
    <oddFooter>&amp;C&amp;P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D18"/>
  <sheetViews>
    <sheetView view="pageBreakPreview" workbookViewId="0">
      <selection activeCell="E11" sqref="E11"/>
    </sheetView>
  </sheetViews>
  <sheetFormatPr defaultColWidth="0" defaultRowHeight="13.8"/>
  <cols>
    <col min="1" max="1" width="6.6640625" style="3" customWidth="1"/>
    <col min="2" max="2" width="30.88671875" style="3" customWidth="1"/>
    <col min="3" max="3" width="10.44140625" style="3" customWidth="1"/>
    <col min="4" max="4" width="9.33203125" style="3" customWidth="1"/>
    <col min="5" max="5" width="8.88671875" style="3" customWidth="1"/>
    <col min="6" max="6" width="13.33203125" style="3" customWidth="1"/>
    <col min="7" max="8" width="9.88671875" style="3" customWidth="1"/>
    <col min="9" max="9" width="12.5546875" style="3" customWidth="1"/>
    <col min="10" max="10" width="14.44140625" style="3" hidden="1" customWidth="1"/>
    <col min="11" max="11" width="14.88671875" style="3" customWidth="1"/>
    <col min="12" max="18" width="0.88671875" style="3" customWidth="1"/>
    <col min="19" max="19" width="0.6640625" style="3" customWidth="1"/>
    <col min="20" max="49" width="0.88671875" style="3" hidden="1" customWidth="1"/>
    <col min="50" max="50" width="0.33203125" style="3" hidden="1" customWidth="1"/>
    <col min="51" max="257" width="0.88671875" style="3" hidden="1"/>
    <col min="258" max="258" width="6.6640625" style="3" customWidth="1"/>
    <col min="259" max="259" width="30.88671875" style="3" customWidth="1"/>
    <col min="260" max="260" width="11.6640625" style="3" customWidth="1"/>
    <col min="261" max="261" width="9.44140625" style="3" customWidth="1"/>
    <col min="262" max="262" width="8.44140625" style="3" customWidth="1"/>
    <col min="263" max="263" width="9.33203125" style="3" customWidth="1"/>
    <col min="264" max="264" width="8.88671875" style="3" customWidth="1"/>
    <col min="265" max="265" width="15.33203125" style="3" customWidth="1"/>
    <col min="266" max="266" width="14.44140625" style="3" customWidth="1"/>
    <col min="267" max="267" width="18.109375" style="3" customWidth="1"/>
    <col min="268" max="274" width="0.88671875" style="3" customWidth="1"/>
    <col min="275" max="275" width="0.6640625" style="3" customWidth="1"/>
    <col min="276" max="306" width="0.88671875" style="3" hidden="1" customWidth="1"/>
    <col min="307" max="513" width="0.88671875" style="3" hidden="1"/>
    <col min="514" max="514" width="6.6640625" style="3" customWidth="1"/>
    <col min="515" max="515" width="30.88671875" style="3" customWidth="1"/>
    <col min="516" max="516" width="11.6640625" style="3" customWidth="1"/>
    <col min="517" max="517" width="9.44140625" style="3" customWidth="1"/>
    <col min="518" max="518" width="8.44140625" style="3" customWidth="1"/>
    <col min="519" max="519" width="9.33203125" style="3" customWidth="1"/>
    <col min="520" max="520" width="8.88671875" style="3" customWidth="1"/>
    <col min="521" max="521" width="15.33203125" style="3" customWidth="1"/>
    <col min="522" max="522" width="14.44140625" style="3" customWidth="1"/>
    <col min="523" max="523" width="18.109375" style="3" customWidth="1"/>
    <col min="524" max="530" width="0.88671875" style="3" customWidth="1"/>
    <col min="531" max="531" width="0.6640625" style="3" customWidth="1"/>
    <col min="532" max="562" width="0.88671875" style="3" hidden="1" customWidth="1"/>
    <col min="563" max="769" width="0.88671875" style="3" hidden="1"/>
    <col min="770" max="770" width="6.6640625" style="3" customWidth="1"/>
    <col min="771" max="771" width="30.88671875" style="3" customWidth="1"/>
    <col min="772" max="772" width="11.6640625" style="3" customWidth="1"/>
    <col min="773" max="773" width="9.44140625" style="3" customWidth="1"/>
    <col min="774" max="774" width="8.44140625" style="3" customWidth="1"/>
    <col min="775" max="775" width="9.33203125" style="3" customWidth="1"/>
    <col min="776" max="776" width="8.88671875" style="3" customWidth="1"/>
    <col min="777" max="777" width="15.33203125" style="3" customWidth="1"/>
    <col min="778" max="778" width="14.44140625" style="3" customWidth="1"/>
    <col min="779" max="779" width="18.109375" style="3" customWidth="1"/>
    <col min="780" max="786" width="0.88671875" style="3" customWidth="1"/>
    <col min="787" max="787" width="0.6640625" style="3" customWidth="1"/>
    <col min="788" max="818" width="0.88671875" style="3" hidden="1" customWidth="1"/>
    <col min="819" max="1025" width="0.88671875" style="3" hidden="1"/>
    <col min="1026" max="1026" width="6.6640625" style="3" customWidth="1"/>
    <col min="1027" max="1027" width="30.88671875" style="3" customWidth="1"/>
    <col min="1028" max="1028" width="11.6640625" style="3" customWidth="1"/>
    <col min="1029" max="1029" width="9.44140625" style="3" customWidth="1"/>
    <col min="1030" max="1030" width="8.44140625" style="3" customWidth="1"/>
    <col min="1031" max="1031" width="9.33203125" style="3" customWidth="1"/>
    <col min="1032" max="1032" width="8.88671875" style="3" customWidth="1"/>
    <col min="1033" max="1033" width="15.33203125" style="3" customWidth="1"/>
    <col min="1034" max="1034" width="14.44140625" style="3" customWidth="1"/>
    <col min="1035" max="1035" width="18.109375" style="3" customWidth="1"/>
    <col min="1036" max="1042" width="0.88671875" style="3" customWidth="1"/>
    <col min="1043" max="1043" width="0.6640625" style="3" customWidth="1"/>
    <col min="1044" max="1074" width="0.88671875" style="3" hidden="1" customWidth="1"/>
    <col min="1075" max="1281" width="0.88671875" style="3" hidden="1"/>
    <col min="1282" max="1282" width="6.6640625" style="3" customWidth="1"/>
    <col min="1283" max="1283" width="30.88671875" style="3" customWidth="1"/>
    <col min="1284" max="1284" width="11.6640625" style="3" customWidth="1"/>
    <col min="1285" max="1285" width="9.44140625" style="3" customWidth="1"/>
    <col min="1286" max="1286" width="8.44140625" style="3" customWidth="1"/>
    <col min="1287" max="1287" width="9.33203125" style="3" customWidth="1"/>
    <col min="1288" max="1288" width="8.88671875" style="3" customWidth="1"/>
    <col min="1289" max="1289" width="15.33203125" style="3" customWidth="1"/>
    <col min="1290" max="1290" width="14.44140625" style="3" customWidth="1"/>
    <col min="1291" max="1291" width="18.109375" style="3" customWidth="1"/>
    <col min="1292" max="1298" width="0.88671875" style="3" customWidth="1"/>
    <col min="1299" max="1299" width="0.6640625" style="3" customWidth="1"/>
    <col min="1300" max="1330" width="0.88671875" style="3" hidden="1" customWidth="1"/>
    <col min="1331" max="1537" width="0.88671875" style="3" hidden="1"/>
    <col min="1538" max="1538" width="6.6640625" style="3" customWidth="1"/>
    <col min="1539" max="1539" width="30.88671875" style="3" customWidth="1"/>
    <col min="1540" max="1540" width="11.6640625" style="3" customWidth="1"/>
    <col min="1541" max="1541" width="9.44140625" style="3" customWidth="1"/>
    <col min="1542" max="1542" width="8.44140625" style="3" customWidth="1"/>
    <col min="1543" max="1543" width="9.33203125" style="3" customWidth="1"/>
    <col min="1544" max="1544" width="8.88671875" style="3" customWidth="1"/>
    <col min="1545" max="1545" width="15.33203125" style="3" customWidth="1"/>
    <col min="1546" max="1546" width="14.44140625" style="3" customWidth="1"/>
    <col min="1547" max="1547" width="18.109375" style="3" customWidth="1"/>
    <col min="1548" max="1554" width="0.88671875" style="3" customWidth="1"/>
    <col min="1555" max="1555" width="0.6640625" style="3" customWidth="1"/>
    <col min="1556" max="1586" width="0.88671875" style="3" hidden="1" customWidth="1"/>
    <col min="1587" max="1793" width="0.88671875" style="3" hidden="1"/>
    <col min="1794" max="1794" width="6.6640625" style="3" customWidth="1"/>
    <col min="1795" max="1795" width="30.88671875" style="3" customWidth="1"/>
    <col min="1796" max="1796" width="11.6640625" style="3" customWidth="1"/>
    <col min="1797" max="1797" width="9.44140625" style="3" customWidth="1"/>
    <col min="1798" max="1798" width="8.44140625" style="3" customWidth="1"/>
    <col min="1799" max="1799" width="9.33203125" style="3" customWidth="1"/>
    <col min="1800" max="1800" width="8.88671875" style="3" customWidth="1"/>
    <col min="1801" max="1801" width="15.33203125" style="3" customWidth="1"/>
    <col min="1802" max="1802" width="14.44140625" style="3" customWidth="1"/>
    <col min="1803" max="1803" width="18.109375" style="3" customWidth="1"/>
    <col min="1804" max="1810" width="0.88671875" style="3" customWidth="1"/>
    <col min="1811" max="1811" width="0.6640625" style="3" customWidth="1"/>
    <col min="1812" max="1842" width="0.88671875" style="3" hidden="1" customWidth="1"/>
    <col min="1843" max="2049" width="0.88671875" style="3" hidden="1"/>
    <col min="2050" max="2050" width="6.6640625" style="3" customWidth="1"/>
    <col min="2051" max="2051" width="30.88671875" style="3" customWidth="1"/>
    <col min="2052" max="2052" width="11.6640625" style="3" customWidth="1"/>
    <col min="2053" max="2053" width="9.44140625" style="3" customWidth="1"/>
    <col min="2054" max="2054" width="8.44140625" style="3" customWidth="1"/>
    <col min="2055" max="2055" width="9.33203125" style="3" customWidth="1"/>
    <col min="2056" max="2056" width="8.88671875" style="3" customWidth="1"/>
    <col min="2057" max="2057" width="15.33203125" style="3" customWidth="1"/>
    <col min="2058" max="2058" width="14.44140625" style="3" customWidth="1"/>
    <col min="2059" max="2059" width="18.109375" style="3" customWidth="1"/>
    <col min="2060" max="2066" width="0.88671875" style="3" customWidth="1"/>
    <col min="2067" max="2067" width="0.6640625" style="3" customWidth="1"/>
    <col min="2068" max="2098" width="0.88671875" style="3" hidden="1" customWidth="1"/>
    <col min="2099" max="2305" width="0.88671875" style="3" hidden="1"/>
    <col min="2306" max="2306" width="6.6640625" style="3" customWidth="1"/>
    <col min="2307" max="2307" width="30.88671875" style="3" customWidth="1"/>
    <col min="2308" max="2308" width="11.6640625" style="3" customWidth="1"/>
    <col min="2309" max="2309" width="9.44140625" style="3" customWidth="1"/>
    <col min="2310" max="2310" width="8.44140625" style="3" customWidth="1"/>
    <col min="2311" max="2311" width="9.33203125" style="3" customWidth="1"/>
    <col min="2312" max="2312" width="8.88671875" style="3" customWidth="1"/>
    <col min="2313" max="2313" width="15.33203125" style="3" customWidth="1"/>
    <col min="2314" max="2314" width="14.44140625" style="3" customWidth="1"/>
    <col min="2315" max="2315" width="18.109375" style="3" customWidth="1"/>
    <col min="2316" max="2322" width="0.88671875" style="3" customWidth="1"/>
    <col min="2323" max="2323" width="0.6640625" style="3" customWidth="1"/>
    <col min="2324" max="2354" width="0.88671875" style="3" hidden="1" customWidth="1"/>
    <col min="2355" max="2561" width="0.88671875" style="3" hidden="1"/>
    <col min="2562" max="2562" width="6.6640625" style="3" customWidth="1"/>
    <col min="2563" max="2563" width="30.88671875" style="3" customWidth="1"/>
    <col min="2564" max="2564" width="11.6640625" style="3" customWidth="1"/>
    <col min="2565" max="2565" width="9.44140625" style="3" customWidth="1"/>
    <col min="2566" max="2566" width="8.44140625" style="3" customWidth="1"/>
    <col min="2567" max="2567" width="9.33203125" style="3" customWidth="1"/>
    <col min="2568" max="2568" width="8.88671875" style="3" customWidth="1"/>
    <col min="2569" max="2569" width="15.33203125" style="3" customWidth="1"/>
    <col min="2570" max="2570" width="14.44140625" style="3" customWidth="1"/>
    <col min="2571" max="2571" width="18.109375" style="3" customWidth="1"/>
    <col min="2572" max="2578" width="0.88671875" style="3" customWidth="1"/>
    <col min="2579" max="2579" width="0.6640625" style="3" customWidth="1"/>
    <col min="2580" max="2610" width="0.88671875" style="3" hidden="1" customWidth="1"/>
    <col min="2611" max="2817" width="0.88671875" style="3" hidden="1"/>
    <col min="2818" max="2818" width="6.6640625" style="3" customWidth="1"/>
    <col min="2819" max="2819" width="30.88671875" style="3" customWidth="1"/>
    <col min="2820" max="2820" width="11.6640625" style="3" customWidth="1"/>
    <col min="2821" max="2821" width="9.44140625" style="3" customWidth="1"/>
    <col min="2822" max="2822" width="8.44140625" style="3" customWidth="1"/>
    <col min="2823" max="2823" width="9.33203125" style="3" customWidth="1"/>
    <col min="2824" max="2824" width="8.88671875" style="3" customWidth="1"/>
    <col min="2825" max="2825" width="15.33203125" style="3" customWidth="1"/>
    <col min="2826" max="2826" width="14.44140625" style="3" customWidth="1"/>
    <col min="2827" max="2827" width="18.109375" style="3" customWidth="1"/>
    <col min="2828" max="2834" width="0.88671875" style="3" customWidth="1"/>
    <col min="2835" max="2835" width="0.6640625" style="3" customWidth="1"/>
    <col min="2836" max="2866" width="0.88671875" style="3" hidden="1" customWidth="1"/>
    <col min="2867" max="3073" width="0.88671875" style="3" hidden="1"/>
    <col min="3074" max="3074" width="6.6640625" style="3" customWidth="1"/>
    <col min="3075" max="3075" width="30.88671875" style="3" customWidth="1"/>
    <col min="3076" max="3076" width="11.6640625" style="3" customWidth="1"/>
    <col min="3077" max="3077" width="9.44140625" style="3" customWidth="1"/>
    <col min="3078" max="3078" width="8.44140625" style="3" customWidth="1"/>
    <col min="3079" max="3079" width="9.33203125" style="3" customWidth="1"/>
    <col min="3080" max="3080" width="8.88671875" style="3" customWidth="1"/>
    <col min="3081" max="3081" width="15.33203125" style="3" customWidth="1"/>
    <col min="3082" max="3082" width="14.44140625" style="3" customWidth="1"/>
    <col min="3083" max="3083" width="18.109375" style="3" customWidth="1"/>
    <col min="3084" max="3090" width="0.88671875" style="3" customWidth="1"/>
    <col min="3091" max="3091" width="0.6640625" style="3" customWidth="1"/>
    <col min="3092" max="3122" width="0.88671875" style="3" hidden="1" customWidth="1"/>
    <col min="3123" max="3329" width="0.88671875" style="3" hidden="1"/>
    <col min="3330" max="3330" width="6.6640625" style="3" customWidth="1"/>
    <col min="3331" max="3331" width="30.88671875" style="3" customWidth="1"/>
    <col min="3332" max="3332" width="11.6640625" style="3" customWidth="1"/>
    <col min="3333" max="3333" width="9.44140625" style="3" customWidth="1"/>
    <col min="3334" max="3334" width="8.44140625" style="3" customWidth="1"/>
    <col min="3335" max="3335" width="9.33203125" style="3" customWidth="1"/>
    <col min="3336" max="3336" width="8.88671875" style="3" customWidth="1"/>
    <col min="3337" max="3337" width="15.33203125" style="3" customWidth="1"/>
    <col min="3338" max="3338" width="14.44140625" style="3" customWidth="1"/>
    <col min="3339" max="3339" width="18.109375" style="3" customWidth="1"/>
    <col min="3340" max="3346" width="0.88671875" style="3" customWidth="1"/>
    <col min="3347" max="3347" width="0.6640625" style="3" customWidth="1"/>
    <col min="3348" max="3378" width="0.88671875" style="3" hidden="1" customWidth="1"/>
    <col min="3379" max="3585" width="0.88671875" style="3" hidden="1"/>
    <col min="3586" max="3586" width="6.6640625" style="3" customWidth="1"/>
    <col min="3587" max="3587" width="30.88671875" style="3" customWidth="1"/>
    <col min="3588" max="3588" width="11.6640625" style="3" customWidth="1"/>
    <col min="3589" max="3589" width="9.44140625" style="3" customWidth="1"/>
    <col min="3590" max="3590" width="8.44140625" style="3" customWidth="1"/>
    <col min="3591" max="3591" width="9.33203125" style="3" customWidth="1"/>
    <col min="3592" max="3592" width="8.88671875" style="3" customWidth="1"/>
    <col min="3593" max="3593" width="15.33203125" style="3" customWidth="1"/>
    <col min="3594" max="3594" width="14.44140625" style="3" customWidth="1"/>
    <col min="3595" max="3595" width="18.109375" style="3" customWidth="1"/>
    <col min="3596" max="3602" width="0.88671875" style="3" customWidth="1"/>
    <col min="3603" max="3603" width="0.6640625" style="3" customWidth="1"/>
    <col min="3604" max="3634" width="0.88671875" style="3" hidden="1" customWidth="1"/>
    <col min="3635" max="3841" width="0.88671875" style="3" hidden="1"/>
    <col min="3842" max="3842" width="6.6640625" style="3" customWidth="1"/>
    <col min="3843" max="3843" width="30.88671875" style="3" customWidth="1"/>
    <col min="3844" max="3844" width="11.6640625" style="3" customWidth="1"/>
    <col min="3845" max="3845" width="9.44140625" style="3" customWidth="1"/>
    <col min="3846" max="3846" width="8.44140625" style="3" customWidth="1"/>
    <col min="3847" max="3847" width="9.33203125" style="3" customWidth="1"/>
    <col min="3848" max="3848" width="8.88671875" style="3" customWidth="1"/>
    <col min="3849" max="3849" width="15.33203125" style="3" customWidth="1"/>
    <col min="3850" max="3850" width="14.44140625" style="3" customWidth="1"/>
    <col min="3851" max="3851" width="18.109375" style="3" customWidth="1"/>
    <col min="3852" max="3858" width="0.88671875" style="3" customWidth="1"/>
    <col min="3859" max="3859" width="0.6640625" style="3" customWidth="1"/>
    <col min="3860" max="3890" width="0.88671875" style="3" hidden="1" customWidth="1"/>
    <col min="3891" max="4097" width="0.88671875" style="3" hidden="1"/>
    <col min="4098" max="4098" width="6.6640625" style="3" customWidth="1"/>
    <col min="4099" max="4099" width="30.88671875" style="3" customWidth="1"/>
    <col min="4100" max="4100" width="11.6640625" style="3" customWidth="1"/>
    <col min="4101" max="4101" width="9.44140625" style="3" customWidth="1"/>
    <col min="4102" max="4102" width="8.44140625" style="3" customWidth="1"/>
    <col min="4103" max="4103" width="9.33203125" style="3" customWidth="1"/>
    <col min="4104" max="4104" width="8.88671875" style="3" customWidth="1"/>
    <col min="4105" max="4105" width="15.33203125" style="3" customWidth="1"/>
    <col min="4106" max="4106" width="14.44140625" style="3" customWidth="1"/>
    <col min="4107" max="4107" width="18.109375" style="3" customWidth="1"/>
    <col min="4108" max="4114" width="0.88671875" style="3" customWidth="1"/>
    <col min="4115" max="4115" width="0.6640625" style="3" customWidth="1"/>
    <col min="4116" max="4146" width="0.88671875" style="3" hidden="1" customWidth="1"/>
    <col min="4147" max="4353" width="0.88671875" style="3" hidden="1"/>
    <col min="4354" max="4354" width="6.6640625" style="3" customWidth="1"/>
    <col min="4355" max="4355" width="30.88671875" style="3" customWidth="1"/>
    <col min="4356" max="4356" width="11.6640625" style="3" customWidth="1"/>
    <col min="4357" max="4357" width="9.44140625" style="3" customWidth="1"/>
    <col min="4358" max="4358" width="8.44140625" style="3" customWidth="1"/>
    <col min="4359" max="4359" width="9.33203125" style="3" customWidth="1"/>
    <col min="4360" max="4360" width="8.88671875" style="3" customWidth="1"/>
    <col min="4361" max="4361" width="15.33203125" style="3" customWidth="1"/>
    <col min="4362" max="4362" width="14.44140625" style="3" customWidth="1"/>
    <col min="4363" max="4363" width="18.109375" style="3" customWidth="1"/>
    <col min="4364" max="4370" width="0.88671875" style="3" customWidth="1"/>
    <col min="4371" max="4371" width="0.6640625" style="3" customWidth="1"/>
    <col min="4372" max="4402" width="0.88671875" style="3" hidden="1" customWidth="1"/>
    <col min="4403" max="4609" width="0.88671875" style="3" hidden="1"/>
    <col min="4610" max="4610" width="6.6640625" style="3" customWidth="1"/>
    <col min="4611" max="4611" width="30.88671875" style="3" customWidth="1"/>
    <col min="4612" max="4612" width="11.6640625" style="3" customWidth="1"/>
    <col min="4613" max="4613" width="9.44140625" style="3" customWidth="1"/>
    <col min="4614" max="4614" width="8.44140625" style="3" customWidth="1"/>
    <col min="4615" max="4615" width="9.33203125" style="3" customWidth="1"/>
    <col min="4616" max="4616" width="8.88671875" style="3" customWidth="1"/>
    <col min="4617" max="4617" width="15.33203125" style="3" customWidth="1"/>
    <col min="4618" max="4618" width="14.44140625" style="3" customWidth="1"/>
    <col min="4619" max="4619" width="18.109375" style="3" customWidth="1"/>
    <col min="4620" max="4626" width="0.88671875" style="3" customWidth="1"/>
    <col min="4627" max="4627" width="0.6640625" style="3" customWidth="1"/>
    <col min="4628" max="4658" width="0.88671875" style="3" hidden="1" customWidth="1"/>
    <col min="4659" max="4865" width="0.88671875" style="3" hidden="1"/>
    <col min="4866" max="4866" width="6.6640625" style="3" customWidth="1"/>
    <col min="4867" max="4867" width="30.88671875" style="3" customWidth="1"/>
    <col min="4868" max="4868" width="11.6640625" style="3" customWidth="1"/>
    <col min="4869" max="4869" width="9.44140625" style="3" customWidth="1"/>
    <col min="4870" max="4870" width="8.44140625" style="3" customWidth="1"/>
    <col min="4871" max="4871" width="9.33203125" style="3" customWidth="1"/>
    <col min="4872" max="4872" width="8.88671875" style="3" customWidth="1"/>
    <col min="4873" max="4873" width="15.33203125" style="3" customWidth="1"/>
    <col min="4874" max="4874" width="14.44140625" style="3" customWidth="1"/>
    <col min="4875" max="4875" width="18.109375" style="3" customWidth="1"/>
    <col min="4876" max="4882" width="0.88671875" style="3" customWidth="1"/>
    <col min="4883" max="4883" width="0.6640625" style="3" customWidth="1"/>
    <col min="4884" max="4914" width="0.88671875" style="3" hidden="1" customWidth="1"/>
    <col min="4915" max="5121" width="0.88671875" style="3" hidden="1"/>
    <col min="5122" max="5122" width="6.6640625" style="3" customWidth="1"/>
    <col min="5123" max="5123" width="30.88671875" style="3" customWidth="1"/>
    <col min="5124" max="5124" width="11.6640625" style="3" customWidth="1"/>
    <col min="5125" max="5125" width="9.44140625" style="3" customWidth="1"/>
    <col min="5126" max="5126" width="8.44140625" style="3" customWidth="1"/>
    <col min="5127" max="5127" width="9.33203125" style="3" customWidth="1"/>
    <col min="5128" max="5128" width="8.88671875" style="3" customWidth="1"/>
    <col min="5129" max="5129" width="15.33203125" style="3" customWidth="1"/>
    <col min="5130" max="5130" width="14.44140625" style="3" customWidth="1"/>
    <col min="5131" max="5131" width="18.109375" style="3" customWidth="1"/>
    <col min="5132" max="5138" width="0.88671875" style="3" customWidth="1"/>
    <col min="5139" max="5139" width="0.6640625" style="3" customWidth="1"/>
    <col min="5140" max="5170" width="0.88671875" style="3" hidden="1" customWidth="1"/>
    <col min="5171" max="5377" width="0.88671875" style="3" hidden="1"/>
    <col min="5378" max="5378" width="6.6640625" style="3" customWidth="1"/>
    <col min="5379" max="5379" width="30.88671875" style="3" customWidth="1"/>
    <col min="5380" max="5380" width="11.6640625" style="3" customWidth="1"/>
    <col min="5381" max="5381" width="9.44140625" style="3" customWidth="1"/>
    <col min="5382" max="5382" width="8.44140625" style="3" customWidth="1"/>
    <col min="5383" max="5383" width="9.33203125" style="3" customWidth="1"/>
    <col min="5384" max="5384" width="8.88671875" style="3" customWidth="1"/>
    <col min="5385" max="5385" width="15.33203125" style="3" customWidth="1"/>
    <col min="5386" max="5386" width="14.44140625" style="3" customWidth="1"/>
    <col min="5387" max="5387" width="18.109375" style="3" customWidth="1"/>
    <col min="5388" max="5394" width="0.88671875" style="3" customWidth="1"/>
    <col min="5395" max="5395" width="0.6640625" style="3" customWidth="1"/>
    <col min="5396" max="5426" width="0.88671875" style="3" hidden="1" customWidth="1"/>
    <col min="5427" max="5633" width="0.88671875" style="3" hidden="1"/>
    <col min="5634" max="5634" width="6.6640625" style="3" customWidth="1"/>
    <col min="5635" max="5635" width="30.88671875" style="3" customWidth="1"/>
    <col min="5636" max="5636" width="11.6640625" style="3" customWidth="1"/>
    <col min="5637" max="5637" width="9.44140625" style="3" customWidth="1"/>
    <col min="5638" max="5638" width="8.44140625" style="3" customWidth="1"/>
    <col min="5639" max="5639" width="9.33203125" style="3" customWidth="1"/>
    <col min="5640" max="5640" width="8.88671875" style="3" customWidth="1"/>
    <col min="5641" max="5641" width="15.33203125" style="3" customWidth="1"/>
    <col min="5642" max="5642" width="14.44140625" style="3" customWidth="1"/>
    <col min="5643" max="5643" width="18.109375" style="3" customWidth="1"/>
    <col min="5644" max="5650" width="0.88671875" style="3" customWidth="1"/>
    <col min="5651" max="5651" width="0.6640625" style="3" customWidth="1"/>
    <col min="5652" max="5682" width="0.88671875" style="3" hidden="1" customWidth="1"/>
    <col min="5683" max="5889" width="0.88671875" style="3" hidden="1"/>
    <col min="5890" max="5890" width="6.6640625" style="3" customWidth="1"/>
    <col min="5891" max="5891" width="30.88671875" style="3" customWidth="1"/>
    <col min="5892" max="5892" width="11.6640625" style="3" customWidth="1"/>
    <col min="5893" max="5893" width="9.44140625" style="3" customWidth="1"/>
    <col min="5894" max="5894" width="8.44140625" style="3" customWidth="1"/>
    <col min="5895" max="5895" width="9.33203125" style="3" customWidth="1"/>
    <col min="5896" max="5896" width="8.88671875" style="3" customWidth="1"/>
    <col min="5897" max="5897" width="15.33203125" style="3" customWidth="1"/>
    <col min="5898" max="5898" width="14.44140625" style="3" customWidth="1"/>
    <col min="5899" max="5899" width="18.109375" style="3" customWidth="1"/>
    <col min="5900" max="5906" width="0.88671875" style="3" customWidth="1"/>
    <col min="5907" max="5907" width="0.6640625" style="3" customWidth="1"/>
    <col min="5908" max="5938" width="0.88671875" style="3" hidden="1" customWidth="1"/>
    <col min="5939" max="6145" width="0.88671875" style="3" hidden="1"/>
    <col min="6146" max="6146" width="6.6640625" style="3" customWidth="1"/>
    <col min="6147" max="6147" width="30.88671875" style="3" customWidth="1"/>
    <col min="6148" max="6148" width="11.6640625" style="3" customWidth="1"/>
    <col min="6149" max="6149" width="9.44140625" style="3" customWidth="1"/>
    <col min="6150" max="6150" width="8.44140625" style="3" customWidth="1"/>
    <col min="6151" max="6151" width="9.33203125" style="3" customWidth="1"/>
    <col min="6152" max="6152" width="8.88671875" style="3" customWidth="1"/>
    <col min="6153" max="6153" width="15.33203125" style="3" customWidth="1"/>
    <col min="6154" max="6154" width="14.44140625" style="3" customWidth="1"/>
    <col min="6155" max="6155" width="18.109375" style="3" customWidth="1"/>
    <col min="6156" max="6162" width="0.88671875" style="3" customWidth="1"/>
    <col min="6163" max="6163" width="0.6640625" style="3" customWidth="1"/>
    <col min="6164" max="6194" width="0.88671875" style="3" hidden="1" customWidth="1"/>
    <col min="6195" max="6401" width="0.88671875" style="3" hidden="1"/>
    <col min="6402" max="6402" width="6.6640625" style="3" customWidth="1"/>
    <col min="6403" max="6403" width="30.88671875" style="3" customWidth="1"/>
    <col min="6404" max="6404" width="11.6640625" style="3" customWidth="1"/>
    <col min="6405" max="6405" width="9.44140625" style="3" customWidth="1"/>
    <col min="6406" max="6406" width="8.44140625" style="3" customWidth="1"/>
    <col min="6407" max="6407" width="9.33203125" style="3" customWidth="1"/>
    <col min="6408" max="6408" width="8.88671875" style="3" customWidth="1"/>
    <col min="6409" max="6409" width="15.33203125" style="3" customWidth="1"/>
    <col min="6410" max="6410" width="14.44140625" style="3" customWidth="1"/>
    <col min="6411" max="6411" width="18.109375" style="3" customWidth="1"/>
    <col min="6412" max="6418" width="0.88671875" style="3" customWidth="1"/>
    <col min="6419" max="6419" width="0.6640625" style="3" customWidth="1"/>
    <col min="6420" max="6450" width="0.88671875" style="3" hidden="1" customWidth="1"/>
    <col min="6451" max="6657" width="0.88671875" style="3" hidden="1"/>
    <col min="6658" max="6658" width="6.6640625" style="3" customWidth="1"/>
    <col min="6659" max="6659" width="30.88671875" style="3" customWidth="1"/>
    <col min="6660" max="6660" width="11.6640625" style="3" customWidth="1"/>
    <col min="6661" max="6661" width="9.44140625" style="3" customWidth="1"/>
    <col min="6662" max="6662" width="8.44140625" style="3" customWidth="1"/>
    <col min="6663" max="6663" width="9.33203125" style="3" customWidth="1"/>
    <col min="6664" max="6664" width="8.88671875" style="3" customWidth="1"/>
    <col min="6665" max="6665" width="15.33203125" style="3" customWidth="1"/>
    <col min="6666" max="6666" width="14.44140625" style="3" customWidth="1"/>
    <col min="6667" max="6667" width="18.109375" style="3" customWidth="1"/>
    <col min="6668" max="6674" width="0.88671875" style="3" customWidth="1"/>
    <col min="6675" max="6675" width="0.6640625" style="3" customWidth="1"/>
    <col min="6676" max="6706" width="0.88671875" style="3" hidden="1" customWidth="1"/>
    <col min="6707" max="6913" width="0.88671875" style="3" hidden="1"/>
    <col min="6914" max="6914" width="6.6640625" style="3" customWidth="1"/>
    <col min="6915" max="6915" width="30.88671875" style="3" customWidth="1"/>
    <col min="6916" max="6916" width="11.6640625" style="3" customWidth="1"/>
    <col min="6917" max="6917" width="9.44140625" style="3" customWidth="1"/>
    <col min="6918" max="6918" width="8.44140625" style="3" customWidth="1"/>
    <col min="6919" max="6919" width="9.33203125" style="3" customWidth="1"/>
    <col min="6920" max="6920" width="8.88671875" style="3" customWidth="1"/>
    <col min="6921" max="6921" width="15.33203125" style="3" customWidth="1"/>
    <col min="6922" max="6922" width="14.44140625" style="3" customWidth="1"/>
    <col min="6923" max="6923" width="18.109375" style="3" customWidth="1"/>
    <col min="6924" max="6930" width="0.88671875" style="3" customWidth="1"/>
    <col min="6931" max="6931" width="0.6640625" style="3" customWidth="1"/>
    <col min="6932" max="6962" width="0.88671875" style="3" hidden="1" customWidth="1"/>
    <col min="6963" max="7169" width="0.88671875" style="3" hidden="1"/>
    <col min="7170" max="7170" width="6.6640625" style="3" customWidth="1"/>
    <col min="7171" max="7171" width="30.88671875" style="3" customWidth="1"/>
    <col min="7172" max="7172" width="11.6640625" style="3" customWidth="1"/>
    <col min="7173" max="7173" width="9.44140625" style="3" customWidth="1"/>
    <col min="7174" max="7174" width="8.44140625" style="3" customWidth="1"/>
    <col min="7175" max="7175" width="9.33203125" style="3" customWidth="1"/>
    <col min="7176" max="7176" width="8.88671875" style="3" customWidth="1"/>
    <col min="7177" max="7177" width="15.33203125" style="3" customWidth="1"/>
    <col min="7178" max="7178" width="14.44140625" style="3" customWidth="1"/>
    <col min="7179" max="7179" width="18.109375" style="3" customWidth="1"/>
    <col min="7180" max="7186" width="0.88671875" style="3" customWidth="1"/>
    <col min="7187" max="7187" width="0.6640625" style="3" customWidth="1"/>
    <col min="7188" max="7218" width="0.88671875" style="3" hidden="1" customWidth="1"/>
    <col min="7219" max="7425" width="0.88671875" style="3" hidden="1"/>
    <col min="7426" max="7426" width="6.6640625" style="3" customWidth="1"/>
    <col min="7427" max="7427" width="30.88671875" style="3" customWidth="1"/>
    <col min="7428" max="7428" width="11.6640625" style="3" customWidth="1"/>
    <col min="7429" max="7429" width="9.44140625" style="3" customWidth="1"/>
    <col min="7430" max="7430" width="8.44140625" style="3" customWidth="1"/>
    <col min="7431" max="7431" width="9.33203125" style="3" customWidth="1"/>
    <col min="7432" max="7432" width="8.88671875" style="3" customWidth="1"/>
    <col min="7433" max="7433" width="15.33203125" style="3" customWidth="1"/>
    <col min="7434" max="7434" width="14.44140625" style="3" customWidth="1"/>
    <col min="7435" max="7435" width="18.109375" style="3" customWidth="1"/>
    <col min="7436" max="7442" width="0.88671875" style="3" customWidth="1"/>
    <col min="7443" max="7443" width="0.6640625" style="3" customWidth="1"/>
    <col min="7444" max="7474" width="0.88671875" style="3" hidden="1" customWidth="1"/>
    <col min="7475" max="7681" width="0.88671875" style="3" hidden="1"/>
    <col min="7682" max="7682" width="6.6640625" style="3" customWidth="1"/>
    <col min="7683" max="7683" width="30.88671875" style="3" customWidth="1"/>
    <col min="7684" max="7684" width="11.6640625" style="3" customWidth="1"/>
    <col min="7685" max="7685" width="9.44140625" style="3" customWidth="1"/>
    <col min="7686" max="7686" width="8.44140625" style="3" customWidth="1"/>
    <col min="7687" max="7687" width="9.33203125" style="3" customWidth="1"/>
    <col min="7688" max="7688" width="8.88671875" style="3" customWidth="1"/>
    <col min="7689" max="7689" width="15.33203125" style="3" customWidth="1"/>
    <col min="7690" max="7690" width="14.44140625" style="3" customWidth="1"/>
    <col min="7691" max="7691" width="18.109375" style="3" customWidth="1"/>
    <col min="7692" max="7698" width="0.88671875" style="3" customWidth="1"/>
    <col min="7699" max="7699" width="0.6640625" style="3" customWidth="1"/>
    <col min="7700" max="7730" width="0.88671875" style="3" hidden="1" customWidth="1"/>
    <col min="7731" max="7937" width="0.88671875" style="3" hidden="1"/>
    <col min="7938" max="7938" width="6.6640625" style="3" customWidth="1"/>
    <col min="7939" max="7939" width="30.88671875" style="3" customWidth="1"/>
    <col min="7940" max="7940" width="11.6640625" style="3" customWidth="1"/>
    <col min="7941" max="7941" width="9.44140625" style="3" customWidth="1"/>
    <col min="7942" max="7942" width="8.44140625" style="3" customWidth="1"/>
    <col min="7943" max="7943" width="9.33203125" style="3" customWidth="1"/>
    <col min="7944" max="7944" width="8.88671875" style="3" customWidth="1"/>
    <col min="7945" max="7945" width="15.33203125" style="3" customWidth="1"/>
    <col min="7946" max="7946" width="14.44140625" style="3" customWidth="1"/>
    <col min="7947" max="7947" width="18.109375" style="3" customWidth="1"/>
    <col min="7948" max="7954" width="0.88671875" style="3" customWidth="1"/>
    <col min="7955" max="7955" width="0.6640625" style="3" customWidth="1"/>
    <col min="7956" max="7986" width="0.88671875" style="3" hidden="1" customWidth="1"/>
    <col min="7987" max="8193" width="0.88671875" style="3" hidden="1"/>
    <col min="8194" max="8194" width="6.6640625" style="3" customWidth="1"/>
    <col min="8195" max="8195" width="30.88671875" style="3" customWidth="1"/>
    <col min="8196" max="8196" width="11.6640625" style="3" customWidth="1"/>
    <col min="8197" max="8197" width="9.44140625" style="3" customWidth="1"/>
    <col min="8198" max="8198" width="8.44140625" style="3" customWidth="1"/>
    <col min="8199" max="8199" width="9.33203125" style="3" customWidth="1"/>
    <col min="8200" max="8200" width="8.88671875" style="3" customWidth="1"/>
    <col min="8201" max="8201" width="15.33203125" style="3" customWidth="1"/>
    <col min="8202" max="8202" width="14.44140625" style="3" customWidth="1"/>
    <col min="8203" max="8203" width="18.109375" style="3" customWidth="1"/>
    <col min="8204" max="8210" width="0.88671875" style="3" customWidth="1"/>
    <col min="8211" max="8211" width="0.6640625" style="3" customWidth="1"/>
    <col min="8212" max="8242" width="0.88671875" style="3" hidden="1" customWidth="1"/>
    <col min="8243" max="8449" width="0.88671875" style="3" hidden="1"/>
    <col min="8450" max="8450" width="6.6640625" style="3" customWidth="1"/>
    <col min="8451" max="8451" width="30.88671875" style="3" customWidth="1"/>
    <col min="8452" max="8452" width="11.6640625" style="3" customWidth="1"/>
    <col min="8453" max="8453" width="9.44140625" style="3" customWidth="1"/>
    <col min="8454" max="8454" width="8.44140625" style="3" customWidth="1"/>
    <col min="8455" max="8455" width="9.33203125" style="3" customWidth="1"/>
    <col min="8456" max="8456" width="8.88671875" style="3" customWidth="1"/>
    <col min="8457" max="8457" width="15.33203125" style="3" customWidth="1"/>
    <col min="8458" max="8458" width="14.44140625" style="3" customWidth="1"/>
    <col min="8459" max="8459" width="18.109375" style="3" customWidth="1"/>
    <col min="8460" max="8466" width="0.88671875" style="3" customWidth="1"/>
    <col min="8467" max="8467" width="0.6640625" style="3" customWidth="1"/>
    <col min="8468" max="8498" width="0.88671875" style="3" hidden="1" customWidth="1"/>
    <col min="8499" max="8705" width="0.88671875" style="3" hidden="1"/>
    <col min="8706" max="8706" width="6.6640625" style="3" customWidth="1"/>
    <col min="8707" max="8707" width="30.88671875" style="3" customWidth="1"/>
    <col min="8708" max="8708" width="11.6640625" style="3" customWidth="1"/>
    <col min="8709" max="8709" width="9.44140625" style="3" customWidth="1"/>
    <col min="8710" max="8710" width="8.44140625" style="3" customWidth="1"/>
    <col min="8711" max="8711" width="9.33203125" style="3" customWidth="1"/>
    <col min="8712" max="8712" width="8.88671875" style="3" customWidth="1"/>
    <col min="8713" max="8713" width="15.33203125" style="3" customWidth="1"/>
    <col min="8714" max="8714" width="14.44140625" style="3" customWidth="1"/>
    <col min="8715" max="8715" width="18.109375" style="3" customWidth="1"/>
    <col min="8716" max="8722" width="0.88671875" style="3" customWidth="1"/>
    <col min="8723" max="8723" width="0.6640625" style="3" customWidth="1"/>
    <col min="8724" max="8754" width="0.88671875" style="3" hidden="1" customWidth="1"/>
    <col min="8755" max="8961" width="0.88671875" style="3" hidden="1"/>
    <col min="8962" max="8962" width="6.6640625" style="3" customWidth="1"/>
    <col min="8963" max="8963" width="30.88671875" style="3" customWidth="1"/>
    <col min="8964" max="8964" width="11.6640625" style="3" customWidth="1"/>
    <col min="8965" max="8965" width="9.44140625" style="3" customWidth="1"/>
    <col min="8966" max="8966" width="8.44140625" style="3" customWidth="1"/>
    <col min="8967" max="8967" width="9.33203125" style="3" customWidth="1"/>
    <col min="8968" max="8968" width="8.88671875" style="3" customWidth="1"/>
    <col min="8969" max="8969" width="15.33203125" style="3" customWidth="1"/>
    <col min="8970" max="8970" width="14.44140625" style="3" customWidth="1"/>
    <col min="8971" max="8971" width="18.109375" style="3" customWidth="1"/>
    <col min="8972" max="8978" width="0.88671875" style="3" customWidth="1"/>
    <col min="8979" max="8979" width="0.6640625" style="3" customWidth="1"/>
    <col min="8980" max="9010" width="0.88671875" style="3" hidden="1" customWidth="1"/>
    <col min="9011" max="9217" width="0.88671875" style="3" hidden="1"/>
    <col min="9218" max="9218" width="6.6640625" style="3" customWidth="1"/>
    <col min="9219" max="9219" width="30.88671875" style="3" customWidth="1"/>
    <col min="9220" max="9220" width="11.6640625" style="3" customWidth="1"/>
    <col min="9221" max="9221" width="9.44140625" style="3" customWidth="1"/>
    <col min="9222" max="9222" width="8.44140625" style="3" customWidth="1"/>
    <col min="9223" max="9223" width="9.33203125" style="3" customWidth="1"/>
    <col min="9224" max="9224" width="8.88671875" style="3" customWidth="1"/>
    <col min="9225" max="9225" width="15.33203125" style="3" customWidth="1"/>
    <col min="9226" max="9226" width="14.44140625" style="3" customWidth="1"/>
    <col min="9227" max="9227" width="18.109375" style="3" customWidth="1"/>
    <col min="9228" max="9234" width="0.88671875" style="3" customWidth="1"/>
    <col min="9235" max="9235" width="0.6640625" style="3" customWidth="1"/>
    <col min="9236" max="9266" width="0.88671875" style="3" hidden="1" customWidth="1"/>
    <col min="9267" max="9473" width="0.88671875" style="3" hidden="1"/>
    <col min="9474" max="9474" width="6.6640625" style="3" customWidth="1"/>
    <col min="9475" max="9475" width="30.88671875" style="3" customWidth="1"/>
    <col min="9476" max="9476" width="11.6640625" style="3" customWidth="1"/>
    <col min="9477" max="9477" width="9.44140625" style="3" customWidth="1"/>
    <col min="9478" max="9478" width="8.44140625" style="3" customWidth="1"/>
    <col min="9479" max="9479" width="9.33203125" style="3" customWidth="1"/>
    <col min="9480" max="9480" width="8.88671875" style="3" customWidth="1"/>
    <col min="9481" max="9481" width="15.33203125" style="3" customWidth="1"/>
    <col min="9482" max="9482" width="14.44140625" style="3" customWidth="1"/>
    <col min="9483" max="9483" width="18.109375" style="3" customWidth="1"/>
    <col min="9484" max="9490" width="0.88671875" style="3" customWidth="1"/>
    <col min="9491" max="9491" width="0.6640625" style="3" customWidth="1"/>
    <col min="9492" max="9522" width="0.88671875" style="3" hidden="1" customWidth="1"/>
    <col min="9523" max="9729" width="0.88671875" style="3" hidden="1"/>
    <col min="9730" max="9730" width="6.6640625" style="3" customWidth="1"/>
    <col min="9731" max="9731" width="30.88671875" style="3" customWidth="1"/>
    <col min="9732" max="9732" width="11.6640625" style="3" customWidth="1"/>
    <col min="9733" max="9733" width="9.44140625" style="3" customWidth="1"/>
    <col min="9734" max="9734" width="8.44140625" style="3" customWidth="1"/>
    <col min="9735" max="9735" width="9.33203125" style="3" customWidth="1"/>
    <col min="9736" max="9736" width="8.88671875" style="3" customWidth="1"/>
    <col min="9737" max="9737" width="15.33203125" style="3" customWidth="1"/>
    <col min="9738" max="9738" width="14.44140625" style="3" customWidth="1"/>
    <col min="9739" max="9739" width="18.109375" style="3" customWidth="1"/>
    <col min="9740" max="9746" width="0.88671875" style="3" customWidth="1"/>
    <col min="9747" max="9747" width="0.6640625" style="3" customWidth="1"/>
    <col min="9748" max="9778" width="0.88671875" style="3" hidden="1" customWidth="1"/>
    <col min="9779" max="9985" width="0.88671875" style="3" hidden="1"/>
    <col min="9986" max="9986" width="6.6640625" style="3" customWidth="1"/>
    <col min="9987" max="9987" width="30.88671875" style="3" customWidth="1"/>
    <col min="9988" max="9988" width="11.6640625" style="3" customWidth="1"/>
    <col min="9989" max="9989" width="9.44140625" style="3" customWidth="1"/>
    <col min="9990" max="9990" width="8.44140625" style="3" customWidth="1"/>
    <col min="9991" max="9991" width="9.33203125" style="3" customWidth="1"/>
    <col min="9992" max="9992" width="8.88671875" style="3" customWidth="1"/>
    <col min="9993" max="9993" width="15.33203125" style="3" customWidth="1"/>
    <col min="9994" max="9994" width="14.44140625" style="3" customWidth="1"/>
    <col min="9995" max="9995" width="18.109375" style="3" customWidth="1"/>
    <col min="9996" max="10002" width="0.88671875" style="3" customWidth="1"/>
    <col min="10003" max="10003" width="0.6640625" style="3" customWidth="1"/>
    <col min="10004" max="10034" width="0.88671875" style="3" hidden="1" customWidth="1"/>
    <col min="10035" max="10241" width="0.88671875" style="3" hidden="1"/>
    <col min="10242" max="10242" width="6.6640625" style="3" customWidth="1"/>
    <col min="10243" max="10243" width="30.88671875" style="3" customWidth="1"/>
    <col min="10244" max="10244" width="11.6640625" style="3" customWidth="1"/>
    <col min="10245" max="10245" width="9.44140625" style="3" customWidth="1"/>
    <col min="10246" max="10246" width="8.44140625" style="3" customWidth="1"/>
    <col min="10247" max="10247" width="9.33203125" style="3" customWidth="1"/>
    <col min="10248" max="10248" width="8.88671875" style="3" customWidth="1"/>
    <col min="10249" max="10249" width="15.33203125" style="3" customWidth="1"/>
    <col min="10250" max="10250" width="14.44140625" style="3" customWidth="1"/>
    <col min="10251" max="10251" width="18.109375" style="3" customWidth="1"/>
    <col min="10252" max="10258" width="0.88671875" style="3" customWidth="1"/>
    <col min="10259" max="10259" width="0.6640625" style="3" customWidth="1"/>
    <col min="10260" max="10290" width="0.88671875" style="3" hidden="1" customWidth="1"/>
    <col min="10291" max="10497" width="0.88671875" style="3" hidden="1"/>
    <col min="10498" max="10498" width="6.6640625" style="3" customWidth="1"/>
    <col min="10499" max="10499" width="30.88671875" style="3" customWidth="1"/>
    <col min="10500" max="10500" width="11.6640625" style="3" customWidth="1"/>
    <col min="10501" max="10501" width="9.44140625" style="3" customWidth="1"/>
    <col min="10502" max="10502" width="8.44140625" style="3" customWidth="1"/>
    <col min="10503" max="10503" width="9.33203125" style="3" customWidth="1"/>
    <col min="10504" max="10504" width="8.88671875" style="3" customWidth="1"/>
    <col min="10505" max="10505" width="15.33203125" style="3" customWidth="1"/>
    <col min="10506" max="10506" width="14.44140625" style="3" customWidth="1"/>
    <col min="10507" max="10507" width="18.109375" style="3" customWidth="1"/>
    <col min="10508" max="10514" width="0.88671875" style="3" customWidth="1"/>
    <col min="10515" max="10515" width="0.6640625" style="3" customWidth="1"/>
    <col min="10516" max="10546" width="0.88671875" style="3" hidden="1" customWidth="1"/>
    <col min="10547" max="10753" width="0.88671875" style="3" hidden="1"/>
    <col min="10754" max="10754" width="6.6640625" style="3" customWidth="1"/>
    <col min="10755" max="10755" width="30.88671875" style="3" customWidth="1"/>
    <col min="10756" max="10756" width="11.6640625" style="3" customWidth="1"/>
    <col min="10757" max="10757" width="9.44140625" style="3" customWidth="1"/>
    <col min="10758" max="10758" width="8.44140625" style="3" customWidth="1"/>
    <col min="10759" max="10759" width="9.33203125" style="3" customWidth="1"/>
    <col min="10760" max="10760" width="8.88671875" style="3" customWidth="1"/>
    <col min="10761" max="10761" width="15.33203125" style="3" customWidth="1"/>
    <col min="10762" max="10762" width="14.44140625" style="3" customWidth="1"/>
    <col min="10763" max="10763" width="18.109375" style="3" customWidth="1"/>
    <col min="10764" max="10770" width="0.88671875" style="3" customWidth="1"/>
    <col min="10771" max="10771" width="0.6640625" style="3" customWidth="1"/>
    <col min="10772" max="10802" width="0.88671875" style="3" hidden="1" customWidth="1"/>
    <col min="10803" max="11009" width="0.88671875" style="3" hidden="1"/>
    <col min="11010" max="11010" width="6.6640625" style="3" customWidth="1"/>
    <col min="11011" max="11011" width="30.88671875" style="3" customWidth="1"/>
    <col min="11012" max="11012" width="11.6640625" style="3" customWidth="1"/>
    <col min="11013" max="11013" width="9.44140625" style="3" customWidth="1"/>
    <col min="11014" max="11014" width="8.44140625" style="3" customWidth="1"/>
    <col min="11015" max="11015" width="9.33203125" style="3" customWidth="1"/>
    <col min="11016" max="11016" width="8.88671875" style="3" customWidth="1"/>
    <col min="11017" max="11017" width="15.33203125" style="3" customWidth="1"/>
    <col min="11018" max="11018" width="14.44140625" style="3" customWidth="1"/>
    <col min="11019" max="11019" width="18.109375" style="3" customWidth="1"/>
    <col min="11020" max="11026" width="0.88671875" style="3" customWidth="1"/>
    <col min="11027" max="11027" width="0.6640625" style="3" customWidth="1"/>
    <col min="11028" max="11058" width="0.88671875" style="3" hidden="1" customWidth="1"/>
    <col min="11059" max="11265" width="0.88671875" style="3" hidden="1"/>
    <col min="11266" max="11266" width="6.6640625" style="3" customWidth="1"/>
    <col min="11267" max="11267" width="30.88671875" style="3" customWidth="1"/>
    <col min="11268" max="11268" width="11.6640625" style="3" customWidth="1"/>
    <col min="11269" max="11269" width="9.44140625" style="3" customWidth="1"/>
    <col min="11270" max="11270" width="8.44140625" style="3" customWidth="1"/>
    <col min="11271" max="11271" width="9.33203125" style="3" customWidth="1"/>
    <col min="11272" max="11272" width="8.88671875" style="3" customWidth="1"/>
    <col min="11273" max="11273" width="15.33203125" style="3" customWidth="1"/>
    <col min="11274" max="11274" width="14.44140625" style="3" customWidth="1"/>
    <col min="11275" max="11275" width="18.109375" style="3" customWidth="1"/>
    <col min="11276" max="11282" width="0.88671875" style="3" customWidth="1"/>
    <col min="11283" max="11283" width="0.6640625" style="3" customWidth="1"/>
    <col min="11284" max="11314" width="0.88671875" style="3" hidden="1" customWidth="1"/>
    <col min="11315" max="11521" width="0.88671875" style="3" hidden="1"/>
    <col min="11522" max="11522" width="6.6640625" style="3" customWidth="1"/>
    <col min="11523" max="11523" width="30.88671875" style="3" customWidth="1"/>
    <col min="11524" max="11524" width="11.6640625" style="3" customWidth="1"/>
    <col min="11525" max="11525" width="9.44140625" style="3" customWidth="1"/>
    <col min="11526" max="11526" width="8.44140625" style="3" customWidth="1"/>
    <col min="11527" max="11527" width="9.33203125" style="3" customWidth="1"/>
    <col min="11528" max="11528" width="8.88671875" style="3" customWidth="1"/>
    <col min="11529" max="11529" width="15.33203125" style="3" customWidth="1"/>
    <col min="11530" max="11530" width="14.44140625" style="3" customWidth="1"/>
    <col min="11531" max="11531" width="18.109375" style="3" customWidth="1"/>
    <col min="11532" max="11538" width="0.88671875" style="3" customWidth="1"/>
    <col min="11539" max="11539" width="0.6640625" style="3" customWidth="1"/>
    <col min="11540" max="11570" width="0.88671875" style="3" hidden="1" customWidth="1"/>
    <col min="11571" max="11777" width="0.88671875" style="3" hidden="1"/>
    <col min="11778" max="11778" width="6.6640625" style="3" customWidth="1"/>
    <col min="11779" max="11779" width="30.88671875" style="3" customWidth="1"/>
    <col min="11780" max="11780" width="11.6640625" style="3" customWidth="1"/>
    <col min="11781" max="11781" width="9.44140625" style="3" customWidth="1"/>
    <col min="11782" max="11782" width="8.44140625" style="3" customWidth="1"/>
    <col min="11783" max="11783" width="9.33203125" style="3" customWidth="1"/>
    <col min="11784" max="11784" width="8.88671875" style="3" customWidth="1"/>
    <col min="11785" max="11785" width="15.33203125" style="3" customWidth="1"/>
    <col min="11786" max="11786" width="14.44140625" style="3" customWidth="1"/>
    <col min="11787" max="11787" width="18.109375" style="3" customWidth="1"/>
    <col min="11788" max="11794" width="0.88671875" style="3" customWidth="1"/>
    <col min="11795" max="11795" width="0.6640625" style="3" customWidth="1"/>
    <col min="11796" max="11826" width="0.88671875" style="3" hidden="1" customWidth="1"/>
    <col min="11827" max="12033" width="0.88671875" style="3" hidden="1"/>
    <col min="12034" max="12034" width="6.6640625" style="3" customWidth="1"/>
    <col min="12035" max="12035" width="30.88671875" style="3" customWidth="1"/>
    <col min="12036" max="12036" width="11.6640625" style="3" customWidth="1"/>
    <col min="12037" max="12037" width="9.44140625" style="3" customWidth="1"/>
    <col min="12038" max="12038" width="8.44140625" style="3" customWidth="1"/>
    <col min="12039" max="12039" width="9.33203125" style="3" customWidth="1"/>
    <col min="12040" max="12040" width="8.88671875" style="3" customWidth="1"/>
    <col min="12041" max="12041" width="15.33203125" style="3" customWidth="1"/>
    <col min="12042" max="12042" width="14.44140625" style="3" customWidth="1"/>
    <col min="12043" max="12043" width="18.109375" style="3" customWidth="1"/>
    <col min="12044" max="12050" width="0.88671875" style="3" customWidth="1"/>
    <col min="12051" max="12051" width="0.6640625" style="3" customWidth="1"/>
    <col min="12052" max="12082" width="0.88671875" style="3" hidden="1" customWidth="1"/>
    <col min="12083" max="12289" width="0.88671875" style="3" hidden="1"/>
    <col min="12290" max="12290" width="6.6640625" style="3" customWidth="1"/>
    <col min="12291" max="12291" width="30.88671875" style="3" customWidth="1"/>
    <col min="12292" max="12292" width="11.6640625" style="3" customWidth="1"/>
    <col min="12293" max="12293" width="9.44140625" style="3" customWidth="1"/>
    <col min="12294" max="12294" width="8.44140625" style="3" customWidth="1"/>
    <col min="12295" max="12295" width="9.33203125" style="3" customWidth="1"/>
    <col min="12296" max="12296" width="8.88671875" style="3" customWidth="1"/>
    <col min="12297" max="12297" width="15.33203125" style="3" customWidth="1"/>
    <col min="12298" max="12298" width="14.44140625" style="3" customWidth="1"/>
    <col min="12299" max="12299" width="18.109375" style="3" customWidth="1"/>
    <col min="12300" max="12306" width="0.88671875" style="3" customWidth="1"/>
    <col min="12307" max="12307" width="0.6640625" style="3" customWidth="1"/>
    <col min="12308" max="12338" width="0.88671875" style="3" hidden="1" customWidth="1"/>
    <col min="12339" max="12545" width="0.88671875" style="3" hidden="1"/>
    <col min="12546" max="12546" width="6.6640625" style="3" customWidth="1"/>
    <col min="12547" max="12547" width="30.88671875" style="3" customWidth="1"/>
    <col min="12548" max="12548" width="11.6640625" style="3" customWidth="1"/>
    <col min="12549" max="12549" width="9.44140625" style="3" customWidth="1"/>
    <col min="12550" max="12550" width="8.44140625" style="3" customWidth="1"/>
    <col min="12551" max="12551" width="9.33203125" style="3" customWidth="1"/>
    <col min="12552" max="12552" width="8.88671875" style="3" customWidth="1"/>
    <col min="12553" max="12553" width="15.33203125" style="3" customWidth="1"/>
    <col min="12554" max="12554" width="14.44140625" style="3" customWidth="1"/>
    <col min="12555" max="12555" width="18.109375" style="3" customWidth="1"/>
    <col min="12556" max="12562" width="0.88671875" style="3" customWidth="1"/>
    <col min="12563" max="12563" width="0.6640625" style="3" customWidth="1"/>
    <col min="12564" max="12594" width="0.88671875" style="3" hidden="1" customWidth="1"/>
    <col min="12595" max="12801" width="0.88671875" style="3" hidden="1"/>
    <col min="12802" max="12802" width="6.6640625" style="3" customWidth="1"/>
    <col min="12803" max="12803" width="30.88671875" style="3" customWidth="1"/>
    <col min="12804" max="12804" width="11.6640625" style="3" customWidth="1"/>
    <col min="12805" max="12805" width="9.44140625" style="3" customWidth="1"/>
    <col min="12806" max="12806" width="8.44140625" style="3" customWidth="1"/>
    <col min="12807" max="12807" width="9.33203125" style="3" customWidth="1"/>
    <col min="12808" max="12808" width="8.88671875" style="3" customWidth="1"/>
    <col min="12809" max="12809" width="15.33203125" style="3" customWidth="1"/>
    <col min="12810" max="12810" width="14.44140625" style="3" customWidth="1"/>
    <col min="12811" max="12811" width="18.109375" style="3" customWidth="1"/>
    <col min="12812" max="12818" width="0.88671875" style="3" customWidth="1"/>
    <col min="12819" max="12819" width="0.6640625" style="3" customWidth="1"/>
    <col min="12820" max="12850" width="0.88671875" style="3" hidden="1" customWidth="1"/>
    <col min="12851" max="13057" width="0.88671875" style="3" hidden="1"/>
    <col min="13058" max="13058" width="6.6640625" style="3" customWidth="1"/>
    <col min="13059" max="13059" width="30.88671875" style="3" customWidth="1"/>
    <col min="13060" max="13060" width="11.6640625" style="3" customWidth="1"/>
    <col min="13061" max="13061" width="9.44140625" style="3" customWidth="1"/>
    <col min="13062" max="13062" width="8.44140625" style="3" customWidth="1"/>
    <col min="13063" max="13063" width="9.33203125" style="3" customWidth="1"/>
    <col min="13064" max="13064" width="8.88671875" style="3" customWidth="1"/>
    <col min="13065" max="13065" width="15.33203125" style="3" customWidth="1"/>
    <col min="13066" max="13066" width="14.44140625" style="3" customWidth="1"/>
    <col min="13067" max="13067" width="18.109375" style="3" customWidth="1"/>
    <col min="13068" max="13074" width="0.88671875" style="3" customWidth="1"/>
    <col min="13075" max="13075" width="0.6640625" style="3" customWidth="1"/>
    <col min="13076" max="13106" width="0.88671875" style="3" hidden="1" customWidth="1"/>
    <col min="13107" max="13313" width="0.88671875" style="3" hidden="1"/>
    <col min="13314" max="13314" width="6.6640625" style="3" customWidth="1"/>
    <col min="13315" max="13315" width="30.88671875" style="3" customWidth="1"/>
    <col min="13316" max="13316" width="11.6640625" style="3" customWidth="1"/>
    <col min="13317" max="13317" width="9.44140625" style="3" customWidth="1"/>
    <col min="13318" max="13318" width="8.44140625" style="3" customWidth="1"/>
    <col min="13319" max="13319" width="9.33203125" style="3" customWidth="1"/>
    <col min="13320" max="13320" width="8.88671875" style="3" customWidth="1"/>
    <col min="13321" max="13321" width="15.33203125" style="3" customWidth="1"/>
    <col min="13322" max="13322" width="14.44140625" style="3" customWidth="1"/>
    <col min="13323" max="13323" width="18.109375" style="3" customWidth="1"/>
    <col min="13324" max="13330" width="0.88671875" style="3" customWidth="1"/>
    <col min="13331" max="13331" width="0.6640625" style="3" customWidth="1"/>
    <col min="13332" max="13362" width="0.88671875" style="3" hidden="1" customWidth="1"/>
    <col min="13363" max="13569" width="0.88671875" style="3" hidden="1"/>
    <col min="13570" max="13570" width="6.6640625" style="3" customWidth="1"/>
    <col min="13571" max="13571" width="30.88671875" style="3" customWidth="1"/>
    <col min="13572" max="13572" width="11.6640625" style="3" customWidth="1"/>
    <col min="13573" max="13573" width="9.44140625" style="3" customWidth="1"/>
    <col min="13574" max="13574" width="8.44140625" style="3" customWidth="1"/>
    <col min="13575" max="13575" width="9.33203125" style="3" customWidth="1"/>
    <col min="13576" max="13576" width="8.88671875" style="3" customWidth="1"/>
    <col min="13577" max="13577" width="15.33203125" style="3" customWidth="1"/>
    <col min="13578" max="13578" width="14.44140625" style="3" customWidth="1"/>
    <col min="13579" max="13579" width="18.109375" style="3" customWidth="1"/>
    <col min="13580" max="13586" width="0.88671875" style="3" customWidth="1"/>
    <col min="13587" max="13587" width="0.6640625" style="3" customWidth="1"/>
    <col min="13588" max="13618" width="0.88671875" style="3" hidden="1" customWidth="1"/>
    <col min="13619" max="13825" width="0.88671875" style="3" hidden="1"/>
    <col min="13826" max="13826" width="6.6640625" style="3" customWidth="1"/>
    <col min="13827" max="13827" width="30.88671875" style="3" customWidth="1"/>
    <col min="13828" max="13828" width="11.6640625" style="3" customWidth="1"/>
    <col min="13829" max="13829" width="9.44140625" style="3" customWidth="1"/>
    <col min="13830" max="13830" width="8.44140625" style="3" customWidth="1"/>
    <col min="13831" max="13831" width="9.33203125" style="3" customWidth="1"/>
    <col min="13832" max="13832" width="8.88671875" style="3" customWidth="1"/>
    <col min="13833" max="13833" width="15.33203125" style="3" customWidth="1"/>
    <col min="13834" max="13834" width="14.44140625" style="3" customWidth="1"/>
    <col min="13835" max="13835" width="18.109375" style="3" customWidth="1"/>
    <col min="13836" max="13842" width="0.88671875" style="3" customWidth="1"/>
    <col min="13843" max="13843" width="0.6640625" style="3" customWidth="1"/>
    <col min="13844" max="13874" width="0.88671875" style="3" hidden="1" customWidth="1"/>
    <col min="13875" max="14081" width="0.88671875" style="3" hidden="1"/>
    <col min="14082" max="14082" width="6.6640625" style="3" customWidth="1"/>
    <col min="14083" max="14083" width="30.88671875" style="3" customWidth="1"/>
    <col min="14084" max="14084" width="11.6640625" style="3" customWidth="1"/>
    <col min="14085" max="14085" width="9.44140625" style="3" customWidth="1"/>
    <col min="14086" max="14086" width="8.44140625" style="3" customWidth="1"/>
    <col min="14087" max="14087" width="9.33203125" style="3" customWidth="1"/>
    <col min="14088" max="14088" width="8.88671875" style="3" customWidth="1"/>
    <col min="14089" max="14089" width="15.33203125" style="3" customWidth="1"/>
    <col min="14090" max="14090" width="14.44140625" style="3" customWidth="1"/>
    <col min="14091" max="14091" width="18.109375" style="3" customWidth="1"/>
    <col min="14092" max="14098" width="0.88671875" style="3" customWidth="1"/>
    <col min="14099" max="14099" width="0.6640625" style="3" customWidth="1"/>
    <col min="14100" max="14130" width="0.88671875" style="3" hidden="1" customWidth="1"/>
    <col min="14131" max="14337" width="0.88671875" style="3" hidden="1"/>
    <col min="14338" max="14338" width="6.6640625" style="3" customWidth="1"/>
    <col min="14339" max="14339" width="30.88671875" style="3" customWidth="1"/>
    <col min="14340" max="14340" width="11.6640625" style="3" customWidth="1"/>
    <col min="14341" max="14341" width="9.44140625" style="3" customWidth="1"/>
    <col min="14342" max="14342" width="8.44140625" style="3" customWidth="1"/>
    <col min="14343" max="14343" width="9.33203125" style="3" customWidth="1"/>
    <col min="14344" max="14344" width="8.88671875" style="3" customWidth="1"/>
    <col min="14345" max="14345" width="15.33203125" style="3" customWidth="1"/>
    <col min="14346" max="14346" width="14.44140625" style="3" customWidth="1"/>
    <col min="14347" max="14347" width="18.109375" style="3" customWidth="1"/>
    <col min="14348" max="14354" width="0.88671875" style="3" customWidth="1"/>
    <col min="14355" max="14355" width="0.6640625" style="3" customWidth="1"/>
    <col min="14356" max="14386" width="0.88671875" style="3" hidden="1" customWidth="1"/>
    <col min="14387" max="14593" width="0.88671875" style="3" hidden="1"/>
    <col min="14594" max="14594" width="6.6640625" style="3" customWidth="1"/>
    <col min="14595" max="14595" width="30.88671875" style="3" customWidth="1"/>
    <col min="14596" max="14596" width="11.6640625" style="3" customWidth="1"/>
    <col min="14597" max="14597" width="9.44140625" style="3" customWidth="1"/>
    <col min="14598" max="14598" width="8.44140625" style="3" customWidth="1"/>
    <col min="14599" max="14599" width="9.33203125" style="3" customWidth="1"/>
    <col min="14600" max="14600" width="8.88671875" style="3" customWidth="1"/>
    <col min="14601" max="14601" width="15.33203125" style="3" customWidth="1"/>
    <col min="14602" max="14602" width="14.44140625" style="3" customWidth="1"/>
    <col min="14603" max="14603" width="18.109375" style="3" customWidth="1"/>
    <col min="14604" max="14610" width="0.88671875" style="3" customWidth="1"/>
    <col min="14611" max="14611" width="0.6640625" style="3" customWidth="1"/>
    <col min="14612" max="14642" width="0.88671875" style="3" hidden="1" customWidth="1"/>
    <col min="14643" max="14849" width="0.88671875" style="3" hidden="1"/>
    <col min="14850" max="14850" width="6.6640625" style="3" customWidth="1"/>
    <col min="14851" max="14851" width="30.88671875" style="3" customWidth="1"/>
    <col min="14852" max="14852" width="11.6640625" style="3" customWidth="1"/>
    <col min="14853" max="14853" width="9.44140625" style="3" customWidth="1"/>
    <col min="14854" max="14854" width="8.44140625" style="3" customWidth="1"/>
    <col min="14855" max="14855" width="9.33203125" style="3" customWidth="1"/>
    <col min="14856" max="14856" width="8.88671875" style="3" customWidth="1"/>
    <col min="14857" max="14857" width="15.33203125" style="3" customWidth="1"/>
    <col min="14858" max="14858" width="14.44140625" style="3" customWidth="1"/>
    <col min="14859" max="14859" width="18.109375" style="3" customWidth="1"/>
    <col min="14860" max="14866" width="0.88671875" style="3" customWidth="1"/>
    <col min="14867" max="14867" width="0.6640625" style="3" customWidth="1"/>
    <col min="14868" max="14898" width="0.88671875" style="3" hidden="1" customWidth="1"/>
    <col min="14899" max="15105" width="0.88671875" style="3" hidden="1"/>
    <col min="15106" max="15106" width="6.6640625" style="3" customWidth="1"/>
    <col min="15107" max="15107" width="30.88671875" style="3" customWidth="1"/>
    <col min="15108" max="15108" width="11.6640625" style="3" customWidth="1"/>
    <col min="15109" max="15109" width="9.44140625" style="3" customWidth="1"/>
    <col min="15110" max="15110" width="8.44140625" style="3" customWidth="1"/>
    <col min="15111" max="15111" width="9.33203125" style="3" customWidth="1"/>
    <col min="15112" max="15112" width="8.88671875" style="3" customWidth="1"/>
    <col min="15113" max="15113" width="15.33203125" style="3" customWidth="1"/>
    <col min="15114" max="15114" width="14.44140625" style="3" customWidth="1"/>
    <col min="15115" max="15115" width="18.109375" style="3" customWidth="1"/>
    <col min="15116" max="15122" width="0.88671875" style="3" customWidth="1"/>
    <col min="15123" max="15123" width="0.6640625" style="3" customWidth="1"/>
    <col min="15124" max="15154" width="0.88671875" style="3" hidden="1" customWidth="1"/>
    <col min="15155" max="15361" width="0.88671875" style="3" hidden="1"/>
    <col min="15362" max="15362" width="6.6640625" style="3" customWidth="1"/>
    <col min="15363" max="15363" width="30.88671875" style="3" customWidth="1"/>
    <col min="15364" max="15364" width="11.6640625" style="3" customWidth="1"/>
    <col min="15365" max="15365" width="9.44140625" style="3" customWidth="1"/>
    <col min="15366" max="15366" width="8.44140625" style="3" customWidth="1"/>
    <col min="15367" max="15367" width="9.33203125" style="3" customWidth="1"/>
    <col min="15368" max="15368" width="8.88671875" style="3" customWidth="1"/>
    <col min="15369" max="15369" width="15.33203125" style="3" customWidth="1"/>
    <col min="15370" max="15370" width="14.44140625" style="3" customWidth="1"/>
    <col min="15371" max="15371" width="18.109375" style="3" customWidth="1"/>
    <col min="15372" max="15378" width="0.88671875" style="3" customWidth="1"/>
    <col min="15379" max="15379" width="0.6640625" style="3" customWidth="1"/>
    <col min="15380" max="15410" width="0.88671875" style="3" hidden="1" customWidth="1"/>
    <col min="15411" max="15617" width="0.88671875" style="3" hidden="1"/>
    <col min="15618" max="15618" width="6.6640625" style="3" customWidth="1"/>
    <col min="15619" max="15619" width="30.88671875" style="3" customWidth="1"/>
    <col min="15620" max="15620" width="11.6640625" style="3" customWidth="1"/>
    <col min="15621" max="15621" width="9.44140625" style="3" customWidth="1"/>
    <col min="15622" max="15622" width="8.44140625" style="3" customWidth="1"/>
    <col min="15623" max="15623" width="9.33203125" style="3" customWidth="1"/>
    <col min="15624" max="15624" width="8.88671875" style="3" customWidth="1"/>
    <col min="15625" max="15625" width="15.33203125" style="3" customWidth="1"/>
    <col min="15626" max="15626" width="14.44140625" style="3" customWidth="1"/>
    <col min="15627" max="15627" width="18.109375" style="3" customWidth="1"/>
    <col min="15628" max="15634" width="0.88671875" style="3" customWidth="1"/>
    <col min="15635" max="15635" width="0.6640625" style="3" customWidth="1"/>
    <col min="15636" max="15666" width="0.88671875" style="3" hidden="1" customWidth="1"/>
    <col min="15667" max="15873" width="0.88671875" style="3" hidden="1"/>
    <col min="15874" max="15874" width="6.6640625" style="3" customWidth="1"/>
    <col min="15875" max="15875" width="30.88671875" style="3" customWidth="1"/>
    <col min="15876" max="15876" width="11.6640625" style="3" customWidth="1"/>
    <col min="15877" max="15877" width="9.44140625" style="3" customWidth="1"/>
    <col min="15878" max="15878" width="8.44140625" style="3" customWidth="1"/>
    <col min="15879" max="15879" width="9.33203125" style="3" customWidth="1"/>
    <col min="15880" max="15880" width="8.88671875" style="3" customWidth="1"/>
    <col min="15881" max="15881" width="15.33203125" style="3" customWidth="1"/>
    <col min="15882" max="15882" width="14.44140625" style="3" customWidth="1"/>
    <col min="15883" max="15883" width="18.109375" style="3" customWidth="1"/>
    <col min="15884" max="15890" width="0.88671875" style="3" customWidth="1"/>
    <col min="15891" max="15891" width="0.6640625" style="3" customWidth="1"/>
    <col min="15892" max="15922" width="0.88671875" style="3" hidden="1" customWidth="1"/>
    <col min="15923" max="16129" width="0.88671875" style="3" hidden="1"/>
    <col min="16130" max="16130" width="6.6640625" style="3" customWidth="1"/>
    <col min="16131" max="16131" width="30.88671875" style="3" customWidth="1"/>
    <col min="16132" max="16132" width="11.6640625" style="3" customWidth="1"/>
    <col min="16133" max="16133" width="9.44140625" style="3" customWidth="1"/>
    <col min="16134" max="16134" width="8.44140625" style="3" customWidth="1"/>
    <col min="16135" max="16135" width="9.33203125" style="3" customWidth="1"/>
    <col min="16136" max="16136" width="8.88671875" style="3" customWidth="1"/>
    <col min="16137" max="16137" width="15.33203125" style="3" customWidth="1"/>
    <col min="16138" max="16138" width="14.44140625" style="3" customWidth="1"/>
    <col min="16139" max="16139" width="18.109375" style="3" customWidth="1"/>
    <col min="16140" max="16146" width="0.88671875" style="3" customWidth="1"/>
    <col min="16147" max="16147" width="0.6640625" style="3" customWidth="1"/>
    <col min="16148" max="16150" width="0" style="3" hidden="1" customWidth="1"/>
    <col min="16151" max="16178" width="0.88671875" style="3" hidden="1" customWidth="1"/>
    <col min="16179" max="16384" width="0.88671875" style="3" hidden="1"/>
  </cols>
  <sheetData>
    <row r="1" spans="1:11" s="1" customFormat="1" ht="12" customHeight="1">
      <c r="K1" s="2" t="s">
        <v>228</v>
      </c>
    </row>
    <row r="2" spans="1:11" s="1" customFormat="1" ht="12" customHeight="1">
      <c r="K2" s="2" t="s">
        <v>1</v>
      </c>
    </row>
    <row r="3" spans="1:11" s="1" customFormat="1" ht="12" customHeight="1">
      <c r="K3" s="2" t="s">
        <v>2</v>
      </c>
    </row>
    <row r="4" spans="1:11" s="1" customFormat="1" ht="12" customHeight="1">
      <c r="K4" s="2" t="s">
        <v>3</v>
      </c>
    </row>
    <row r="6" spans="1:11" ht="13.5" customHeight="1">
      <c r="A6" s="335" t="s">
        <v>229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</row>
    <row r="8" spans="1:11" ht="30" customHeight="1">
      <c r="A8" s="342" t="s">
        <v>5</v>
      </c>
      <c r="B8" s="343" t="s">
        <v>6</v>
      </c>
      <c r="C8" s="342" t="s">
        <v>230</v>
      </c>
      <c r="D8" s="342">
        <v>2014</v>
      </c>
      <c r="E8" s="343"/>
      <c r="F8" s="342" t="s">
        <v>231</v>
      </c>
      <c r="G8" s="344">
        <v>2015</v>
      </c>
      <c r="H8" s="345"/>
      <c r="I8" s="342">
        <v>2016</v>
      </c>
      <c r="J8" s="342"/>
      <c r="K8" s="342" t="s">
        <v>232</v>
      </c>
    </row>
    <row r="9" spans="1:11" ht="30" customHeight="1">
      <c r="A9" s="343"/>
      <c r="B9" s="343"/>
      <c r="C9" s="343"/>
      <c r="D9" s="50" t="s">
        <v>8</v>
      </c>
      <c r="E9" s="233" t="s">
        <v>9</v>
      </c>
      <c r="F9" s="342"/>
      <c r="G9" s="233" t="s">
        <v>8</v>
      </c>
      <c r="H9" s="233" t="s">
        <v>10</v>
      </c>
      <c r="I9" s="232" t="s">
        <v>545</v>
      </c>
      <c r="J9" s="232" t="s">
        <v>546</v>
      </c>
      <c r="K9" s="342"/>
    </row>
    <row r="10" spans="1:11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  <c r="J10" s="233">
        <v>10</v>
      </c>
      <c r="K10" s="233">
        <v>10</v>
      </c>
    </row>
    <row r="11" spans="1:11">
      <c r="A11" s="50">
        <v>1</v>
      </c>
      <c r="B11" s="15" t="s">
        <v>141</v>
      </c>
      <c r="C11" s="50" t="s">
        <v>139</v>
      </c>
      <c r="D11" s="35"/>
      <c r="E11" s="35">
        <v>0.4</v>
      </c>
      <c r="F11" s="38"/>
      <c r="G11" s="69">
        <v>1</v>
      </c>
      <c r="H11" s="69">
        <v>1</v>
      </c>
      <c r="I11" s="69">
        <v>1</v>
      </c>
      <c r="J11" s="69"/>
      <c r="K11" s="38">
        <f>G11/E11</f>
        <v>2.5</v>
      </c>
    </row>
    <row r="12" spans="1:11">
      <c r="A12" s="50">
        <v>2</v>
      </c>
      <c r="B12" s="15" t="s">
        <v>142</v>
      </c>
      <c r="C12" s="50" t="s">
        <v>139</v>
      </c>
      <c r="D12" s="35"/>
      <c r="E12" s="35"/>
      <c r="F12" s="38"/>
      <c r="G12" s="69"/>
      <c r="H12" s="69"/>
      <c r="I12" s="69"/>
      <c r="J12" s="69"/>
      <c r="K12" s="38" t="e">
        <f>G12/E12</f>
        <v>#DIV/0!</v>
      </c>
    </row>
    <row r="13" spans="1:11" ht="30" customHeight="1">
      <c r="A13" s="50">
        <v>3</v>
      </c>
      <c r="B13" s="16" t="s">
        <v>143</v>
      </c>
      <c r="C13" s="50" t="s">
        <v>139</v>
      </c>
      <c r="D13" s="35"/>
      <c r="E13" s="35"/>
      <c r="F13" s="38"/>
      <c r="G13" s="69"/>
      <c r="H13" s="69"/>
      <c r="I13" s="69"/>
      <c r="J13" s="69"/>
      <c r="K13" s="38" t="e">
        <f>G13/E13</f>
        <v>#DIV/0!</v>
      </c>
    </row>
    <row r="15" spans="1:11" ht="15" customHeight="1"/>
    <row r="16" spans="1:11" s="1" customFormat="1" ht="13.2"/>
    <row r="17" spans="1:11" s="1" customFormat="1" ht="24.75" customHeight="1">
      <c r="A17" s="346"/>
      <c r="B17" s="346"/>
      <c r="C17" s="346"/>
      <c r="D17" s="346"/>
      <c r="E17" s="346"/>
      <c r="F17" s="346"/>
      <c r="G17" s="346"/>
      <c r="H17" s="346"/>
      <c r="I17" s="346"/>
      <c r="J17" s="346"/>
      <c r="K17" s="346"/>
    </row>
    <row r="18" spans="1:11" ht="3" customHeight="1"/>
  </sheetData>
  <mergeCells count="10">
    <mergeCell ref="A17:K17"/>
    <mergeCell ref="A6:K6"/>
    <mergeCell ref="A8:A9"/>
    <mergeCell ref="B8:B9"/>
    <mergeCell ref="C8:C9"/>
    <mergeCell ref="D8:E8"/>
    <mergeCell ref="F8:F9"/>
    <mergeCell ref="K8:K9"/>
    <mergeCell ref="G8:H8"/>
    <mergeCell ref="I8:J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XV38"/>
  <sheetViews>
    <sheetView view="pageBreakPreview" workbookViewId="0">
      <pane ySplit="10" topLeftCell="A20" activePane="bottomLeft" state="frozenSplit"/>
      <selection pane="bottomLeft" activeCell="I1" sqref="I1:I1048576"/>
    </sheetView>
  </sheetViews>
  <sheetFormatPr defaultColWidth="0" defaultRowHeight="13.8"/>
  <cols>
    <col min="1" max="1" width="7.44140625" style="3" customWidth="1"/>
    <col min="2" max="2" width="37.109375" style="3" customWidth="1"/>
    <col min="3" max="3" width="10.88671875" style="3" customWidth="1"/>
    <col min="4" max="7" width="10.109375" style="3" customWidth="1"/>
    <col min="8" max="8" width="12.6640625" style="3" customWidth="1"/>
    <col min="9" max="9" width="14.44140625" style="3" hidden="1" customWidth="1"/>
    <col min="10" max="16" width="0.88671875" style="3" customWidth="1"/>
    <col min="17" max="17" width="0.44140625" style="3" customWidth="1"/>
    <col min="18" max="65" width="0.88671875" style="3" hidden="1" customWidth="1"/>
    <col min="66" max="66" width="0.44140625" style="3" customWidth="1"/>
    <col min="67" max="68" width="0" style="3" hidden="1"/>
    <col min="69" max="257" width="0.88671875" style="3" hidden="1"/>
    <col min="258" max="258" width="8.5546875" style="3" customWidth="1"/>
    <col min="259" max="259" width="37.109375" style="3" customWidth="1"/>
    <col min="260" max="260" width="12.5546875" style="3" customWidth="1"/>
    <col min="261" max="261" width="11.5546875" style="3" customWidth="1"/>
    <col min="262" max="262" width="10" style="3" customWidth="1"/>
    <col min="263" max="263" width="11.109375" style="3" customWidth="1"/>
    <col min="264" max="264" width="9.33203125" style="3" customWidth="1"/>
    <col min="265" max="265" width="14.44140625" style="3" customWidth="1"/>
    <col min="266" max="272" width="0.88671875" style="3" customWidth="1"/>
    <col min="273" max="273" width="0.44140625" style="3" customWidth="1"/>
    <col min="274" max="321" width="0.88671875" style="3" hidden="1" customWidth="1"/>
    <col min="322" max="322" width="0.44140625" style="3" customWidth="1"/>
    <col min="323" max="513" width="0.88671875" style="3" hidden="1"/>
    <col min="514" max="514" width="8.5546875" style="3" customWidth="1"/>
    <col min="515" max="515" width="37.109375" style="3" customWidth="1"/>
    <col min="516" max="516" width="12.5546875" style="3" customWidth="1"/>
    <col min="517" max="517" width="11.5546875" style="3" customWidth="1"/>
    <col min="518" max="518" width="10" style="3" customWidth="1"/>
    <col min="519" max="519" width="11.109375" style="3" customWidth="1"/>
    <col min="520" max="520" width="9.33203125" style="3" customWidth="1"/>
    <col min="521" max="521" width="14.44140625" style="3" customWidth="1"/>
    <col min="522" max="528" width="0.88671875" style="3" customWidth="1"/>
    <col min="529" max="529" width="0.44140625" style="3" customWidth="1"/>
    <col min="530" max="577" width="0.88671875" style="3" hidden="1" customWidth="1"/>
    <col min="578" max="578" width="0.44140625" style="3" customWidth="1"/>
    <col min="579" max="769" width="0.88671875" style="3" hidden="1"/>
    <col min="770" max="770" width="8.5546875" style="3" customWidth="1"/>
    <col min="771" max="771" width="37.109375" style="3" customWidth="1"/>
    <col min="772" max="772" width="12.5546875" style="3" customWidth="1"/>
    <col min="773" max="773" width="11.5546875" style="3" customWidth="1"/>
    <col min="774" max="774" width="10" style="3" customWidth="1"/>
    <col min="775" max="775" width="11.109375" style="3" customWidth="1"/>
    <col min="776" max="776" width="9.33203125" style="3" customWidth="1"/>
    <col min="777" max="777" width="14.44140625" style="3" customWidth="1"/>
    <col min="778" max="784" width="0.88671875" style="3" customWidth="1"/>
    <col min="785" max="785" width="0.44140625" style="3" customWidth="1"/>
    <col min="786" max="833" width="0.88671875" style="3" hidden="1" customWidth="1"/>
    <col min="834" max="834" width="0.44140625" style="3" customWidth="1"/>
    <col min="835" max="1025" width="0.88671875" style="3" hidden="1"/>
    <col min="1026" max="1026" width="8.5546875" style="3" customWidth="1"/>
    <col min="1027" max="1027" width="37.109375" style="3" customWidth="1"/>
    <col min="1028" max="1028" width="12.5546875" style="3" customWidth="1"/>
    <col min="1029" max="1029" width="11.5546875" style="3" customWidth="1"/>
    <col min="1030" max="1030" width="10" style="3" customWidth="1"/>
    <col min="1031" max="1031" width="11.109375" style="3" customWidth="1"/>
    <col min="1032" max="1032" width="9.33203125" style="3" customWidth="1"/>
    <col min="1033" max="1033" width="14.44140625" style="3" customWidth="1"/>
    <col min="1034" max="1040" width="0.88671875" style="3" customWidth="1"/>
    <col min="1041" max="1041" width="0.44140625" style="3" customWidth="1"/>
    <col min="1042" max="1089" width="0.88671875" style="3" hidden="1" customWidth="1"/>
    <col min="1090" max="1090" width="0.44140625" style="3" customWidth="1"/>
    <col min="1091" max="1281" width="0.88671875" style="3" hidden="1"/>
    <col min="1282" max="1282" width="8.5546875" style="3" customWidth="1"/>
    <col min="1283" max="1283" width="37.109375" style="3" customWidth="1"/>
    <col min="1284" max="1284" width="12.5546875" style="3" customWidth="1"/>
    <col min="1285" max="1285" width="11.5546875" style="3" customWidth="1"/>
    <col min="1286" max="1286" width="10" style="3" customWidth="1"/>
    <col min="1287" max="1287" width="11.109375" style="3" customWidth="1"/>
    <col min="1288" max="1288" width="9.33203125" style="3" customWidth="1"/>
    <col min="1289" max="1289" width="14.44140625" style="3" customWidth="1"/>
    <col min="1290" max="1296" width="0.88671875" style="3" customWidth="1"/>
    <col min="1297" max="1297" width="0.44140625" style="3" customWidth="1"/>
    <col min="1298" max="1345" width="0.88671875" style="3" hidden="1" customWidth="1"/>
    <col min="1346" max="1346" width="0.44140625" style="3" customWidth="1"/>
    <col min="1347" max="1537" width="0.88671875" style="3" hidden="1"/>
    <col min="1538" max="1538" width="8.5546875" style="3" customWidth="1"/>
    <col min="1539" max="1539" width="37.109375" style="3" customWidth="1"/>
    <col min="1540" max="1540" width="12.5546875" style="3" customWidth="1"/>
    <col min="1541" max="1541" width="11.5546875" style="3" customWidth="1"/>
    <col min="1542" max="1542" width="10" style="3" customWidth="1"/>
    <col min="1543" max="1543" width="11.109375" style="3" customWidth="1"/>
    <col min="1544" max="1544" width="9.33203125" style="3" customWidth="1"/>
    <col min="1545" max="1545" width="14.44140625" style="3" customWidth="1"/>
    <col min="1546" max="1552" width="0.88671875" style="3" customWidth="1"/>
    <col min="1553" max="1553" width="0.44140625" style="3" customWidth="1"/>
    <col min="1554" max="1601" width="0.88671875" style="3" hidden="1" customWidth="1"/>
    <col min="1602" max="1602" width="0.44140625" style="3" customWidth="1"/>
    <col min="1603" max="1793" width="0.88671875" style="3" hidden="1"/>
    <col min="1794" max="1794" width="8.5546875" style="3" customWidth="1"/>
    <col min="1795" max="1795" width="37.109375" style="3" customWidth="1"/>
    <col min="1796" max="1796" width="12.5546875" style="3" customWidth="1"/>
    <col min="1797" max="1797" width="11.5546875" style="3" customWidth="1"/>
    <col min="1798" max="1798" width="10" style="3" customWidth="1"/>
    <col min="1799" max="1799" width="11.109375" style="3" customWidth="1"/>
    <col min="1800" max="1800" width="9.33203125" style="3" customWidth="1"/>
    <col min="1801" max="1801" width="14.44140625" style="3" customWidth="1"/>
    <col min="1802" max="1808" width="0.88671875" style="3" customWidth="1"/>
    <col min="1809" max="1809" width="0.44140625" style="3" customWidth="1"/>
    <col min="1810" max="1857" width="0.88671875" style="3" hidden="1" customWidth="1"/>
    <col min="1858" max="1858" width="0.44140625" style="3" customWidth="1"/>
    <col min="1859" max="2049" width="0.88671875" style="3" hidden="1"/>
    <col min="2050" max="2050" width="8.5546875" style="3" customWidth="1"/>
    <col min="2051" max="2051" width="37.109375" style="3" customWidth="1"/>
    <col min="2052" max="2052" width="12.5546875" style="3" customWidth="1"/>
    <col min="2053" max="2053" width="11.5546875" style="3" customWidth="1"/>
    <col min="2054" max="2054" width="10" style="3" customWidth="1"/>
    <col min="2055" max="2055" width="11.109375" style="3" customWidth="1"/>
    <col min="2056" max="2056" width="9.33203125" style="3" customWidth="1"/>
    <col min="2057" max="2057" width="14.44140625" style="3" customWidth="1"/>
    <col min="2058" max="2064" width="0.88671875" style="3" customWidth="1"/>
    <col min="2065" max="2065" width="0.44140625" style="3" customWidth="1"/>
    <col min="2066" max="2113" width="0.88671875" style="3" hidden="1" customWidth="1"/>
    <col min="2114" max="2114" width="0.44140625" style="3" customWidth="1"/>
    <col min="2115" max="2305" width="0.88671875" style="3" hidden="1"/>
    <col min="2306" max="2306" width="8.5546875" style="3" customWidth="1"/>
    <col min="2307" max="2307" width="37.109375" style="3" customWidth="1"/>
    <col min="2308" max="2308" width="12.5546875" style="3" customWidth="1"/>
    <col min="2309" max="2309" width="11.5546875" style="3" customWidth="1"/>
    <col min="2310" max="2310" width="10" style="3" customWidth="1"/>
    <col min="2311" max="2311" width="11.109375" style="3" customWidth="1"/>
    <col min="2312" max="2312" width="9.33203125" style="3" customWidth="1"/>
    <col min="2313" max="2313" width="14.44140625" style="3" customWidth="1"/>
    <col min="2314" max="2320" width="0.88671875" style="3" customWidth="1"/>
    <col min="2321" max="2321" width="0.44140625" style="3" customWidth="1"/>
    <col min="2322" max="2369" width="0.88671875" style="3" hidden="1" customWidth="1"/>
    <col min="2370" max="2370" width="0.44140625" style="3" customWidth="1"/>
    <col min="2371" max="2561" width="0.88671875" style="3" hidden="1"/>
    <col min="2562" max="2562" width="8.5546875" style="3" customWidth="1"/>
    <col min="2563" max="2563" width="37.109375" style="3" customWidth="1"/>
    <col min="2564" max="2564" width="12.5546875" style="3" customWidth="1"/>
    <col min="2565" max="2565" width="11.5546875" style="3" customWidth="1"/>
    <col min="2566" max="2566" width="10" style="3" customWidth="1"/>
    <col min="2567" max="2567" width="11.109375" style="3" customWidth="1"/>
    <col min="2568" max="2568" width="9.33203125" style="3" customWidth="1"/>
    <col min="2569" max="2569" width="14.44140625" style="3" customWidth="1"/>
    <col min="2570" max="2576" width="0.88671875" style="3" customWidth="1"/>
    <col min="2577" max="2577" width="0.44140625" style="3" customWidth="1"/>
    <col min="2578" max="2625" width="0.88671875" style="3" hidden="1" customWidth="1"/>
    <col min="2626" max="2626" width="0.44140625" style="3" customWidth="1"/>
    <col min="2627" max="2817" width="0.88671875" style="3" hidden="1"/>
    <col min="2818" max="2818" width="8.5546875" style="3" customWidth="1"/>
    <col min="2819" max="2819" width="37.109375" style="3" customWidth="1"/>
    <col min="2820" max="2820" width="12.5546875" style="3" customWidth="1"/>
    <col min="2821" max="2821" width="11.5546875" style="3" customWidth="1"/>
    <col min="2822" max="2822" width="10" style="3" customWidth="1"/>
    <col min="2823" max="2823" width="11.109375" style="3" customWidth="1"/>
    <col min="2824" max="2824" width="9.33203125" style="3" customWidth="1"/>
    <col min="2825" max="2825" width="14.44140625" style="3" customWidth="1"/>
    <col min="2826" max="2832" width="0.88671875" style="3" customWidth="1"/>
    <col min="2833" max="2833" width="0.44140625" style="3" customWidth="1"/>
    <col min="2834" max="2881" width="0.88671875" style="3" hidden="1" customWidth="1"/>
    <col min="2882" max="2882" width="0.44140625" style="3" customWidth="1"/>
    <col min="2883" max="3073" width="0.88671875" style="3" hidden="1"/>
    <col min="3074" max="3074" width="8.5546875" style="3" customWidth="1"/>
    <col min="3075" max="3075" width="37.109375" style="3" customWidth="1"/>
    <col min="3076" max="3076" width="12.5546875" style="3" customWidth="1"/>
    <col min="3077" max="3077" width="11.5546875" style="3" customWidth="1"/>
    <col min="3078" max="3078" width="10" style="3" customWidth="1"/>
    <col min="3079" max="3079" width="11.109375" style="3" customWidth="1"/>
    <col min="3080" max="3080" width="9.33203125" style="3" customWidth="1"/>
    <col min="3081" max="3081" width="14.44140625" style="3" customWidth="1"/>
    <col min="3082" max="3088" width="0.88671875" style="3" customWidth="1"/>
    <col min="3089" max="3089" width="0.44140625" style="3" customWidth="1"/>
    <col min="3090" max="3137" width="0.88671875" style="3" hidden="1" customWidth="1"/>
    <col min="3138" max="3138" width="0.44140625" style="3" customWidth="1"/>
    <col min="3139" max="3329" width="0.88671875" style="3" hidden="1"/>
    <col min="3330" max="3330" width="8.5546875" style="3" customWidth="1"/>
    <col min="3331" max="3331" width="37.109375" style="3" customWidth="1"/>
    <col min="3332" max="3332" width="12.5546875" style="3" customWidth="1"/>
    <col min="3333" max="3333" width="11.5546875" style="3" customWidth="1"/>
    <col min="3334" max="3334" width="10" style="3" customWidth="1"/>
    <col min="3335" max="3335" width="11.109375" style="3" customWidth="1"/>
    <col min="3336" max="3336" width="9.33203125" style="3" customWidth="1"/>
    <col min="3337" max="3337" width="14.44140625" style="3" customWidth="1"/>
    <col min="3338" max="3344" width="0.88671875" style="3" customWidth="1"/>
    <col min="3345" max="3345" width="0.44140625" style="3" customWidth="1"/>
    <col min="3346" max="3393" width="0.88671875" style="3" hidden="1" customWidth="1"/>
    <col min="3394" max="3394" width="0.44140625" style="3" customWidth="1"/>
    <col min="3395" max="3585" width="0.88671875" style="3" hidden="1"/>
    <col min="3586" max="3586" width="8.5546875" style="3" customWidth="1"/>
    <col min="3587" max="3587" width="37.109375" style="3" customWidth="1"/>
    <col min="3588" max="3588" width="12.5546875" style="3" customWidth="1"/>
    <col min="3589" max="3589" width="11.5546875" style="3" customWidth="1"/>
    <col min="3590" max="3590" width="10" style="3" customWidth="1"/>
    <col min="3591" max="3591" width="11.109375" style="3" customWidth="1"/>
    <col min="3592" max="3592" width="9.33203125" style="3" customWidth="1"/>
    <col min="3593" max="3593" width="14.44140625" style="3" customWidth="1"/>
    <col min="3594" max="3600" width="0.88671875" style="3" customWidth="1"/>
    <col min="3601" max="3601" width="0.44140625" style="3" customWidth="1"/>
    <col min="3602" max="3649" width="0.88671875" style="3" hidden="1" customWidth="1"/>
    <col min="3650" max="3650" width="0.44140625" style="3" customWidth="1"/>
    <col min="3651" max="3841" width="0.88671875" style="3" hidden="1"/>
    <col min="3842" max="3842" width="8.5546875" style="3" customWidth="1"/>
    <col min="3843" max="3843" width="37.109375" style="3" customWidth="1"/>
    <col min="3844" max="3844" width="12.5546875" style="3" customWidth="1"/>
    <col min="3845" max="3845" width="11.5546875" style="3" customWidth="1"/>
    <col min="3846" max="3846" width="10" style="3" customWidth="1"/>
    <col min="3847" max="3847" width="11.109375" style="3" customWidth="1"/>
    <col min="3848" max="3848" width="9.33203125" style="3" customWidth="1"/>
    <col min="3849" max="3849" width="14.44140625" style="3" customWidth="1"/>
    <col min="3850" max="3856" width="0.88671875" style="3" customWidth="1"/>
    <col min="3857" max="3857" width="0.44140625" style="3" customWidth="1"/>
    <col min="3858" max="3905" width="0.88671875" style="3" hidden="1" customWidth="1"/>
    <col min="3906" max="3906" width="0.44140625" style="3" customWidth="1"/>
    <col min="3907" max="4097" width="0.88671875" style="3" hidden="1"/>
    <col min="4098" max="4098" width="8.5546875" style="3" customWidth="1"/>
    <col min="4099" max="4099" width="37.109375" style="3" customWidth="1"/>
    <col min="4100" max="4100" width="12.5546875" style="3" customWidth="1"/>
    <col min="4101" max="4101" width="11.5546875" style="3" customWidth="1"/>
    <col min="4102" max="4102" width="10" style="3" customWidth="1"/>
    <col min="4103" max="4103" width="11.109375" style="3" customWidth="1"/>
    <col min="4104" max="4104" width="9.33203125" style="3" customWidth="1"/>
    <col min="4105" max="4105" width="14.44140625" style="3" customWidth="1"/>
    <col min="4106" max="4112" width="0.88671875" style="3" customWidth="1"/>
    <col min="4113" max="4113" width="0.44140625" style="3" customWidth="1"/>
    <col min="4114" max="4161" width="0.88671875" style="3" hidden="1" customWidth="1"/>
    <col min="4162" max="4162" width="0.44140625" style="3" customWidth="1"/>
    <col min="4163" max="4353" width="0.88671875" style="3" hidden="1"/>
    <col min="4354" max="4354" width="8.5546875" style="3" customWidth="1"/>
    <col min="4355" max="4355" width="37.109375" style="3" customWidth="1"/>
    <col min="4356" max="4356" width="12.5546875" style="3" customWidth="1"/>
    <col min="4357" max="4357" width="11.5546875" style="3" customWidth="1"/>
    <col min="4358" max="4358" width="10" style="3" customWidth="1"/>
    <col min="4359" max="4359" width="11.109375" style="3" customWidth="1"/>
    <col min="4360" max="4360" width="9.33203125" style="3" customWidth="1"/>
    <col min="4361" max="4361" width="14.44140625" style="3" customWidth="1"/>
    <col min="4362" max="4368" width="0.88671875" style="3" customWidth="1"/>
    <col min="4369" max="4369" width="0.44140625" style="3" customWidth="1"/>
    <col min="4370" max="4417" width="0.88671875" style="3" hidden="1" customWidth="1"/>
    <col min="4418" max="4418" width="0.44140625" style="3" customWidth="1"/>
    <col min="4419" max="4609" width="0.88671875" style="3" hidden="1"/>
    <col min="4610" max="4610" width="8.5546875" style="3" customWidth="1"/>
    <col min="4611" max="4611" width="37.109375" style="3" customWidth="1"/>
    <col min="4612" max="4612" width="12.5546875" style="3" customWidth="1"/>
    <col min="4613" max="4613" width="11.5546875" style="3" customWidth="1"/>
    <col min="4614" max="4614" width="10" style="3" customWidth="1"/>
    <col min="4615" max="4615" width="11.109375" style="3" customWidth="1"/>
    <col min="4616" max="4616" width="9.33203125" style="3" customWidth="1"/>
    <col min="4617" max="4617" width="14.44140625" style="3" customWidth="1"/>
    <col min="4618" max="4624" width="0.88671875" style="3" customWidth="1"/>
    <col min="4625" max="4625" width="0.44140625" style="3" customWidth="1"/>
    <col min="4626" max="4673" width="0.88671875" style="3" hidden="1" customWidth="1"/>
    <col min="4674" max="4674" width="0.44140625" style="3" customWidth="1"/>
    <col min="4675" max="4865" width="0.88671875" style="3" hidden="1"/>
    <col min="4866" max="4866" width="8.5546875" style="3" customWidth="1"/>
    <col min="4867" max="4867" width="37.109375" style="3" customWidth="1"/>
    <col min="4868" max="4868" width="12.5546875" style="3" customWidth="1"/>
    <col min="4869" max="4869" width="11.5546875" style="3" customWidth="1"/>
    <col min="4870" max="4870" width="10" style="3" customWidth="1"/>
    <col min="4871" max="4871" width="11.109375" style="3" customWidth="1"/>
    <col min="4872" max="4872" width="9.33203125" style="3" customWidth="1"/>
    <col min="4873" max="4873" width="14.44140625" style="3" customWidth="1"/>
    <col min="4874" max="4880" width="0.88671875" style="3" customWidth="1"/>
    <col min="4881" max="4881" width="0.44140625" style="3" customWidth="1"/>
    <col min="4882" max="4929" width="0.88671875" style="3" hidden="1" customWidth="1"/>
    <col min="4930" max="4930" width="0.44140625" style="3" customWidth="1"/>
    <col min="4931" max="5121" width="0.88671875" style="3" hidden="1"/>
    <col min="5122" max="5122" width="8.5546875" style="3" customWidth="1"/>
    <col min="5123" max="5123" width="37.109375" style="3" customWidth="1"/>
    <col min="5124" max="5124" width="12.5546875" style="3" customWidth="1"/>
    <col min="5125" max="5125" width="11.5546875" style="3" customWidth="1"/>
    <col min="5126" max="5126" width="10" style="3" customWidth="1"/>
    <col min="5127" max="5127" width="11.109375" style="3" customWidth="1"/>
    <col min="5128" max="5128" width="9.33203125" style="3" customWidth="1"/>
    <col min="5129" max="5129" width="14.44140625" style="3" customWidth="1"/>
    <col min="5130" max="5136" width="0.88671875" style="3" customWidth="1"/>
    <col min="5137" max="5137" width="0.44140625" style="3" customWidth="1"/>
    <col min="5138" max="5185" width="0.88671875" style="3" hidden="1" customWidth="1"/>
    <col min="5186" max="5186" width="0.44140625" style="3" customWidth="1"/>
    <col min="5187" max="5377" width="0.88671875" style="3" hidden="1"/>
    <col min="5378" max="5378" width="8.5546875" style="3" customWidth="1"/>
    <col min="5379" max="5379" width="37.109375" style="3" customWidth="1"/>
    <col min="5380" max="5380" width="12.5546875" style="3" customWidth="1"/>
    <col min="5381" max="5381" width="11.5546875" style="3" customWidth="1"/>
    <col min="5382" max="5382" width="10" style="3" customWidth="1"/>
    <col min="5383" max="5383" width="11.109375" style="3" customWidth="1"/>
    <col min="5384" max="5384" width="9.33203125" style="3" customWidth="1"/>
    <col min="5385" max="5385" width="14.44140625" style="3" customWidth="1"/>
    <col min="5386" max="5392" width="0.88671875" style="3" customWidth="1"/>
    <col min="5393" max="5393" width="0.44140625" style="3" customWidth="1"/>
    <col min="5394" max="5441" width="0.88671875" style="3" hidden="1" customWidth="1"/>
    <col min="5442" max="5442" width="0.44140625" style="3" customWidth="1"/>
    <col min="5443" max="5633" width="0.88671875" style="3" hidden="1"/>
    <col min="5634" max="5634" width="8.5546875" style="3" customWidth="1"/>
    <col min="5635" max="5635" width="37.109375" style="3" customWidth="1"/>
    <col min="5636" max="5636" width="12.5546875" style="3" customWidth="1"/>
    <col min="5637" max="5637" width="11.5546875" style="3" customWidth="1"/>
    <col min="5638" max="5638" width="10" style="3" customWidth="1"/>
    <col min="5639" max="5639" width="11.109375" style="3" customWidth="1"/>
    <col min="5640" max="5640" width="9.33203125" style="3" customWidth="1"/>
    <col min="5641" max="5641" width="14.44140625" style="3" customWidth="1"/>
    <col min="5642" max="5648" width="0.88671875" style="3" customWidth="1"/>
    <col min="5649" max="5649" width="0.44140625" style="3" customWidth="1"/>
    <col min="5650" max="5697" width="0.88671875" style="3" hidden="1" customWidth="1"/>
    <col min="5698" max="5698" width="0.44140625" style="3" customWidth="1"/>
    <col min="5699" max="5889" width="0.88671875" style="3" hidden="1"/>
    <col min="5890" max="5890" width="8.5546875" style="3" customWidth="1"/>
    <col min="5891" max="5891" width="37.109375" style="3" customWidth="1"/>
    <col min="5892" max="5892" width="12.5546875" style="3" customWidth="1"/>
    <col min="5893" max="5893" width="11.5546875" style="3" customWidth="1"/>
    <col min="5894" max="5894" width="10" style="3" customWidth="1"/>
    <col min="5895" max="5895" width="11.109375" style="3" customWidth="1"/>
    <col min="5896" max="5896" width="9.33203125" style="3" customWidth="1"/>
    <col min="5897" max="5897" width="14.44140625" style="3" customWidth="1"/>
    <col min="5898" max="5904" width="0.88671875" style="3" customWidth="1"/>
    <col min="5905" max="5905" width="0.44140625" style="3" customWidth="1"/>
    <col min="5906" max="5953" width="0.88671875" style="3" hidden="1" customWidth="1"/>
    <col min="5954" max="5954" width="0.44140625" style="3" customWidth="1"/>
    <col min="5955" max="6145" width="0.88671875" style="3" hidden="1"/>
    <col min="6146" max="6146" width="8.5546875" style="3" customWidth="1"/>
    <col min="6147" max="6147" width="37.109375" style="3" customWidth="1"/>
    <col min="6148" max="6148" width="12.5546875" style="3" customWidth="1"/>
    <col min="6149" max="6149" width="11.5546875" style="3" customWidth="1"/>
    <col min="6150" max="6150" width="10" style="3" customWidth="1"/>
    <col min="6151" max="6151" width="11.109375" style="3" customWidth="1"/>
    <col min="6152" max="6152" width="9.33203125" style="3" customWidth="1"/>
    <col min="6153" max="6153" width="14.44140625" style="3" customWidth="1"/>
    <col min="6154" max="6160" width="0.88671875" style="3" customWidth="1"/>
    <col min="6161" max="6161" width="0.44140625" style="3" customWidth="1"/>
    <col min="6162" max="6209" width="0.88671875" style="3" hidden="1" customWidth="1"/>
    <col min="6210" max="6210" width="0.44140625" style="3" customWidth="1"/>
    <col min="6211" max="6401" width="0.88671875" style="3" hidden="1"/>
    <col min="6402" max="6402" width="8.5546875" style="3" customWidth="1"/>
    <col min="6403" max="6403" width="37.109375" style="3" customWidth="1"/>
    <col min="6404" max="6404" width="12.5546875" style="3" customWidth="1"/>
    <col min="6405" max="6405" width="11.5546875" style="3" customWidth="1"/>
    <col min="6406" max="6406" width="10" style="3" customWidth="1"/>
    <col min="6407" max="6407" width="11.109375" style="3" customWidth="1"/>
    <col min="6408" max="6408" width="9.33203125" style="3" customWidth="1"/>
    <col min="6409" max="6409" width="14.44140625" style="3" customWidth="1"/>
    <col min="6410" max="6416" width="0.88671875" style="3" customWidth="1"/>
    <col min="6417" max="6417" width="0.44140625" style="3" customWidth="1"/>
    <col min="6418" max="6465" width="0.88671875" style="3" hidden="1" customWidth="1"/>
    <col min="6466" max="6466" width="0.44140625" style="3" customWidth="1"/>
    <col min="6467" max="6657" width="0.88671875" style="3" hidden="1"/>
    <col min="6658" max="6658" width="8.5546875" style="3" customWidth="1"/>
    <col min="6659" max="6659" width="37.109375" style="3" customWidth="1"/>
    <col min="6660" max="6660" width="12.5546875" style="3" customWidth="1"/>
    <col min="6661" max="6661" width="11.5546875" style="3" customWidth="1"/>
    <col min="6662" max="6662" width="10" style="3" customWidth="1"/>
    <col min="6663" max="6663" width="11.109375" style="3" customWidth="1"/>
    <col min="6664" max="6664" width="9.33203125" style="3" customWidth="1"/>
    <col min="6665" max="6665" width="14.44140625" style="3" customWidth="1"/>
    <col min="6666" max="6672" width="0.88671875" style="3" customWidth="1"/>
    <col min="6673" max="6673" width="0.44140625" style="3" customWidth="1"/>
    <col min="6674" max="6721" width="0.88671875" style="3" hidden="1" customWidth="1"/>
    <col min="6722" max="6722" width="0.44140625" style="3" customWidth="1"/>
    <col min="6723" max="6913" width="0.88671875" style="3" hidden="1"/>
    <col min="6914" max="6914" width="8.5546875" style="3" customWidth="1"/>
    <col min="6915" max="6915" width="37.109375" style="3" customWidth="1"/>
    <col min="6916" max="6916" width="12.5546875" style="3" customWidth="1"/>
    <col min="6917" max="6917" width="11.5546875" style="3" customWidth="1"/>
    <col min="6918" max="6918" width="10" style="3" customWidth="1"/>
    <col min="6919" max="6919" width="11.109375" style="3" customWidth="1"/>
    <col min="6920" max="6920" width="9.33203125" style="3" customWidth="1"/>
    <col min="6921" max="6921" width="14.44140625" style="3" customWidth="1"/>
    <col min="6922" max="6928" width="0.88671875" style="3" customWidth="1"/>
    <col min="6929" max="6929" width="0.44140625" style="3" customWidth="1"/>
    <col min="6930" max="6977" width="0.88671875" style="3" hidden="1" customWidth="1"/>
    <col min="6978" max="6978" width="0.44140625" style="3" customWidth="1"/>
    <col min="6979" max="7169" width="0.88671875" style="3" hidden="1"/>
    <col min="7170" max="7170" width="8.5546875" style="3" customWidth="1"/>
    <col min="7171" max="7171" width="37.109375" style="3" customWidth="1"/>
    <col min="7172" max="7172" width="12.5546875" style="3" customWidth="1"/>
    <col min="7173" max="7173" width="11.5546875" style="3" customWidth="1"/>
    <col min="7174" max="7174" width="10" style="3" customWidth="1"/>
    <col min="7175" max="7175" width="11.109375" style="3" customWidth="1"/>
    <col min="7176" max="7176" width="9.33203125" style="3" customWidth="1"/>
    <col min="7177" max="7177" width="14.44140625" style="3" customWidth="1"/>
    <col min="7178" max="7184" width="0.88671875" style="3" customWidth="1"/>
    <col min="7185" max="7185" width="0.44140625" style="3" customWidth="1"/>
    <col min="7186" max="7233" width="0.88671875" style="3" hidden="1" customWidth="1"/>
    <col min="7234" max="7234" width="0.44140625" style="3" customWidth="1"/>
    <col min="7235" max="7425" width="0.88671875" style="3" hidden="1"/>
    <col min="7426" max="7426" width="8.5546875" style="3" customWidth="1"/>
    <col min="7427" max="7427" width="37.109375" style="3" customWidth="1"/>
    <col min="7428" max="7428" width="12.5546875" style="3" customWidth="1"/>
    <col min="7429" max="7429" width="11.5546875" style="3" customWidth="1"/>
    <col min="7430" max="7430" width="10" style="3" customWidth="1"/>
    <col min="7431" max="7431" width="11.109375" style="3" customWidth="1"/>
    <col min="7432" max="7432" width="9.33203125" style="3" customWidth="1"/>
    <col min="7433" max="7433" width="14.44140625" style="3" customWidth="1"/>
    <col min="7434" max="7440" width="0.88671875" style="3" customWidth="1"/>
    <col min="7441" max="7441" width="0.44140625" style="3" customWidth="1"/>
    <col min="7442" max="7489" width="0.88671875" style="3" hidden="1" customWidth="1"/>
    <col min="7490" max="7490" width="0.44140625" style="3" customWidth="1"/>
    <col min="7491" max="7681" width="0.88671875" style="3" hidden="1"/>
    <col min="7682" max="7682" width="8.5546875" style="3" customWidth="1"/>
    <col min="7683" max="7683" width="37.109375" style="3" customWidth="1"/>
    <col min="7684" max="7684" width="12.5546875" style="3" customWidth="1"/>
    <col min="7685" max="7685" width="11.5546875" style="3" customWidth="1"/>
    <col min="7686" max="7686" width="10" style="3" customWidth="1"/>
    <col min="7687" max="7687" width="11.109375" style="3" customWidth="1"/>
    <col min="7688" max="7688" width="9.33203125" style="3" customWidth="1"/>
    <col min="7689" max="7689" width="14.44140625" style="3" customWidth="1"/>
    <col min="7690" max="7696" width="0.88671875" style="3" customWidth="1"/>
    <col min="7697" max="7697" width="0.44140625" style="3" customWidth="1"/>
    <col min="7698" max="7745" width="0.88671875" style="3" hidden="1" customWidth="1"/>
    <col min="7746" max="7746" width="0.44140625" style="3" customWidth="1"/>
    <col min="7747" max="7937" width="0.88671875" style="3" hidden="1"/>
    <col min="7938" max="7938" width="8.5546875" style="3" customWidth="1"/>
    <col min="7939" max="7939" width="37.109375" style="3" customWidth="1"/>
    <col min="7940" max="7940" width="12.5546875" style="3" customWidth="1"/>
    <col min="7941" max="7941" width="11.5546875" style="3" customWidth="1"/>
    <col min="7942" max="7942" width="10" style="3" customWidth="1"/>
    <col min="7943" max="7943" width="11.109375" style="3" customWidth="1"/>
    <col min="7944" max="7944" width="9.33203125" style="3" customWidth="1"/>
    <col min="7945" max="7945" width="14.44140625" style="3" customWidth="1"/>
    <col min="7946" max="7952" width="0.88671875" style="3" customWidth="1"/>
    <col min="7953" max="7953" width="0.44140625" style="3" customWidth="1"/>
    <col min="7954" max="8001" width="0.88671875" style="3" hidden="1" customWidth="1"/>
    <col min="8002" max="8002" width="0.44140625" style="3" customWidth="1"/>
    <col min="8003" max="8193" width="0.88671875" style="3" hidden="1"/>
    <col min="8194" max="8194" width="8.5546875" style="3" customWidth="1"/>
    <col min="8195" max="8195" width="37.109375" style="3" customWidth="1"/>
    <col min="8196" max="8196" width="12.5546875" style="3" customWidth="1"/>
    <col min="8197" max="8197" width="11.5546875" style="3" customWidth="1"/>
    <col min="8198" max="8198" width="10" style="3" customWidth="1"/>
    <col min="8199" max="8199" width="11.109375" style="3" customWidth="1"/>
    <col min="8200" max="8200" width="9.33203125" style="3" customWidth="1"/>
    <col min="8201" max="8201" width="14.44140625" style="3" customWidth="1"/>
    <col min="8202" max="8208" width="0.88671875" style="3" customWidth="1"/>
    <col min="8209" max="8209" width="0.44140625" style="3" customWidth="1"/>
    <col min="8210" max="8257" width="0.88671875" style="3" hidden="1" customWidth="1"/>
    <col min="8258" max="8258" width="0.44140625" style="3" customWidth="1"/>
    <col min="8259" max="8449" width="0.88671875" style="3" hidden="1"/>
    <col min="8450" max="8450" width="8.5546875" style="3" customWidth="1"/>
    <col min="8451" max="8451" width="37.109375" style="3" customWidth="1"/>
    <col min="8452" max="8452" width="12.5546875" style="3" customWidth="1"/>
    <col min="8453" max="8453" width="11.5546875" style="3" customWidth="1"/>
    <col min="8454" max="8454" width="10" style="3" customWidth="1"/>
    <col min="8455" max="8455" width="11.109375" style="3" customWidth="1"/>
    <col min="8456" max="8456" width="9.33203125" style="3" customWidth="1"/>
    <col min="8457" max="8457" width="14.44140625" style="3" customWidth="1"/>
    <col min="8458" max="8464" width="0.88671875" style="3" customWidth="1"/>
    <col min="8465" max="8465" width="0.44140625" style="3" customWidth="1"/>
    <col min="8466" max="8513" width="0.88671875" style="3" hidden="1" customWidth="1"/>
    <col min="8514" max="8514" width="0.44140625" style="3" customWidth="1"/>
    <col min="8515" max="8705" width="0.88671875" style="3" hidden="1"/>
    <col min="8706" max="8706" width="8.5546875" style="3" customWidth="1"/>
    <col min="8707" max="8707" width="37.109375" style="3" customWidth="1"/>
    <col min="8708" max="8708" width="12.5546875" style="3" customWidth="1"/>
    <col min="8709" max="8709" width="11.5546875" style="3" customWidth="1"/>
    <col min="8710" max="8710" width="10" style="3" customWidth="1"/>
    <col min="8711" max="8711" width="11.109375" style="3" customWidth="1"/>
    <col min="8712" max="8712" width="9.33203125" style="3" customWidth="1"/>
    <col min="8713" max="8713" width="14.44140625" style="3" customWidth="1"/>
    <col min="8714" max="8720" width="0.88671875" style="3" customWidth="1"/>
    <col min="8721" max="8721" width="0.44140625" style="3" customWidth="1"/>
    <col min="8722" max="8769" width="0.88671875" style="3" hidden="1" customWidth="1"/>
    <col min="8770" max="8770" width="0.44140625" style="3" customWidth="1"/>
    <col min="8771" max="8961" width="0.88671875" style="3" hidden="1"/>
    <col min="8962" max="8962" width="8.5546875" style="3" customWidth="1"/>
    <col min="8963" max="8963" width="37.109375" style="3" customWidth="1"/>
    <col min="8964" max="8964" width="12.5546875" style="3" customWidth="1"/>
    <col min="8965" max="8965" width="11.5546875" style="3" customWidth="1"/>
    <col min="8966" max="8966" width="10" style="3" customWidth="1"/>
    <col min="8967" max="8967" width="11.109375" style="3" customWidth="1"/>
    <col min="8968" max="8968" width="9.33203125" style="3" customWidth="1"/>
    <col min="8969" max="8969" width="14.44140625" style="3" customWidth="1"/>
    <col min="8970" max="8976" width="0.88671875" style="3" customWidth="1"/>
    <col min="8977" max="8977" width="0.44140625" style="3" customWidth="1"/>
    <col min="8978" max="9025" width="0.88671875" style="3" hidden="1" customWidth="1"/>
    <col min="9026" max="9026" width="0.44140625" style="3" customWidth="1"/>
    <col min="9027" max="9217" width="0.88671875" style="3" hidden="1"/>
    <col min="9218" max="9218" width="8.5546875" style="3" customWidth="1"/>
    <col min="9219" max="9219" width="37.109375" style="3" customWidth="1"/>
    <col min="9220" max="9220" width="12.5546875" style="3" customWidth="1"/>
    <col min="9221" max="9221" width="11.5546875" style="3" customWidth="1"/>
    <col min="9222" max="9222" width="10" style="3" customWidth="1"/>
    <col min="9223" max="9223" width="11.109375" style="3" customWidth="1"/>
    <col min="9224" max="9224" width="9.33203125" style="3" customWidth="1"/>
    <col min="9225" max="9225" width="14.44140625" style="3" customWidth="1"/>
    <col min="9226" max="9232" width="0.88671875" style="3" customWidth="1"/>
    <col min="9233" max="9233" width="0.44140625" style="3" customWidth="1"/>
    <col min="9234" max="9281" width="0.88671875" style="3" hidden="1" customWidth="1"/>
    <col min="9282" max="9282" width="0.44140625" style="3" customWidth="1"/>
    <col min="9283" max="9473" width="0.88671875" style="3" hidden="1"/>
    <col min="9474" max="9474" width="8.5546875" style="3" customWidth="1"/>
    <col min="9475" max="9475" width="37.109375" style="3" customWidth="1"/>
    <col min="9476" max="9476" width="12.5546875" style="3" customWidth="1"/>
    <col min="9477" max="9477" width="11.5546875" style="3" customWidth="1"/>
    <col min="9478" max="9478" width="10" style="3" customWidth="1"/>
    <col min="9479" max="9479" width="11.109375" style="3" customWidth="1"/>
    <col min="9480" max="9480" width="9.33203125" style="3" customWidth="1"/>
    <col min="9481" max="9481" width="14.44140625" style="3" customWidth="1"/>
    <col min="9482" max="9488" width="0.88671875" style="3" customWidth="1"/>
    <col min="9489" max="9489" width="0.44140625" style="3" customWidth="1"/>
    <col min="9490" max="9537" width="0.88671875" style="3" hidden="1" customWidth="1"/>
    <col min="9538" max="9538" width="0.44140625" style="3" customWidth="1"/>
    <col min="9539" max="9729" width="0.88671875" style="3" hidden="1"/>
    <col min="9730" max="9730" width="8.5546875" style="3" customWidth="1"/>
    <col min="9731" max="9731" width="37.109375" style="3" customWidth="1"/>
    <col min="9732" max="9732" width="12.5546875" style="3" customWidth="1"/>
    <col min="9733" max="9733" width="11.5546875" style="3" customWidth="1"/>
    <col min="9734" max="9734" width="10" style="3" customWidth="1"/>
    <col min="9735" max="9735" width="11.109375" style="3" customWidth="1"/>
    <col min="9736" max="9736" width="9.33203125" style="3" customWidth="1"/>
    <col min="9737" max="9737" width="14.44140625" style="3" customWidth="1"/>
    <col min="9738" max="9744" width="0.88671875" style="3" customWidth="1"/>
    <col min="9745" max="9745" width="0.44140625" style="3" customWidth="1"/>
    <col min="9746" max="9793" width="0.88671875" style="3" hidden="1" customWidth="1"/>
    <col min="9794" max="9794" width="0.44140625" style="3" customWidth="1"/>
    <col min="9795" max="9985" width="0.88671875" style="3" hidden="1"/>
    <col min="9986" max="9986" width="8.5546875" style="3" customWidth="1"/>
    <col min="9987" max="9987" width="37.109375" style="3" customWidth="1"/>
    <col min="9988" max="9988" width="12.5546875" style="3" customWidth="1"/>
    <col min="9989" max="9989" width="11.5546875" style="3" customWidth="1"/>
    <col min="9990" max="9990" width="10" style="3" customWidth="1"/>
    <col min="9991" max="9991" width="11.109375" style="3" customWidth="1"/>
    <col min="9992" max="9992" width="9.33203125" style="3" customWidth="1"/>
    <col min="9993" max="9993" width="14.44140625" style="3" customWidth="1"/>
    <col min="9994" max="10000" width="0.88671875" style="3" customWidth="1"/>
    <col min="10001" max="10001" width="0.44140625" style="3" customWidth="1"/>
    <col min="10002" max="10049" width="0.88671875" style="3" hidden="1" customWidth="1"/>
    <col min="10050" max="10050" width="0.44140625" style="3" customWidth="1"/>
    <col min="10051" max="10241" width="0.88671875" style="3" hidden="1"/>
    <col min="10242" max="10242" width="8.5546875" style="3" customWidth="1"/>
    <col min="10243" max="10243" width="37.109375" style="3" customWidth="1"/>
    <col min="10244" max="10244" width="12.5546875" style="3" customWidth="1"/>
    <col min="10245" max="10245" width="11.5546875" style="3" customWidth="1"/>
    <col min="10246" max="10246" width="10" style="3" customWidth="1"/>
    <col min="10247" max="10247" width="11.109375" style="3" customWidth="1"/>
    <col min="10248" max="10248" width="9.33203125" style="3" customWidth="1"/>
    <col min="10249" max="10249" width="14.44140625" style="3" customWidth="1"/>
    <col min="10250" max="10256" width="0.88671875" style="3" customWidth="1"/>
    <col min="10257" max="10257" width="0.44140625" style="3" customWidth="1"/>
    <col min="10258" max="10305" width="0.88671875" style="3" hidden="1" customWidth="1"/>
    <col min="10306" max="10306" width="0.44140625" style="3" customWidth="1"/>
    <col min="10307" max="10497" width="0.88671875" style="3" hidden="1"/>
    <col min="10498" max="10498" width="8.5546875" style="3" customWidth="1"/>
    <col min="10499" max="10499" width="37.109375" style="3" customWidth="1"/>
    <col min="10500" max="10500" width="12.5546875" style="3" customWidth="1"/>
    <col min="10501" max="10501" width="11.5546875" style="3" customWidth="1"/>
    <col min="10502" max="10502" width="10" style="3" customWidth="1"/>
    <col min="10503" max="10503" width="11.109375" style="3" customWidth="1"/>
    <col min="10504" max="10504" width="9.33203125" style="3" customWidth="1"/>
    <col min="10505" max="10505" width="14.44140625" style="3" customWidth="1"/>
    <col min="10506" max="10512" width="0.88671875" style="3" customWidth="1"/>
    <col min="10513" max="10513" width="0.44140625" style="3" customWidth="1"/>
    <col min="10514" max="10561" width="0.88671875" style="3" hidden="1" customWidth="1"/>
    <col min="10562" max="10562" width="0.44140625" style="3" customWidth="1"/>
    <col min="10563" max="10753" width="0.88671875" style="3" hidden="1"/>
    <col min="10754" max="10754" width="8.5546875" style="3" customWidth="1"/>
    <col min="10755" max="10755" width="37.109375" style="3" customWidth="1"/>
    <col min="10756" max="10756" width="12.5546875" style="3" customWidth="1"/>
    <col min="10757" max="10757" width="11.5546875" style="3" customWidth="1"/>
    <col min="10758" max="10758" width="10" style="3" customWidth="1"/>
    <col min="10759" max="10759" width="11.109375" style="3" customWidth="1"/>
    <col min="10760" max="10760" width="9.33203125" style="3" customWidth="1"/>
    <col min="10761" max="10761" width="14.44140625" style="3" customWidth="1"/>
    <col min="10762" max="10768" width="0.88671875" style="3" customWidth="1"/>
    <col min="10769" max="10769" width="0.44140625" style="3" customWidth="1"/>
    <col min="10770" max="10817" width="0.88671875" style="3" hidden="1" customWidth="1"/>
    <col min="10818" max="10818" width="0.44140625" style="3" customWidth="1"/>
    <col min="10819" max="11009" width="0.88671875" style="3" hidden="1"/>
    <col min="11010" max="11010" width="8.5546875" style="3" customWidth="1"/>
    <col min="11011" max="11011" width="37.109375" style="3" customWidth="1"/>
    <col min="11012" max="11012" width="12.5546875" style="3" customWidth="1"/>
    <col min="11013" max="11013" width="11.5546875" style="3" customWidth="1"/>
    <col min="11014" max="11014" width="10" style="3" customWidth="1"/>
    <col min="11015" max="11015" width="11.109375" style="3" customWidth="1"/>
    <col min="11016" max="11016" width="9.33203125" style="3" customWidth="1"/>
    <col min="11017" max="11017" width="14.44140625" style="3" customWidth="1"/>
    <col min="11018" max="11024" width="0.88671875" style="3" customWidth="1"/>
    <col min="11025" max="11025" width="0.44140625" style="3" customWidth="1"/>
    <col min="11026" max="11073" width="0.88671875" style="3" hidden="1" customWidth="1"/>
    <col min="11074" max="11074" width="0.44140625" style="3" customWidth="1"/>
    <col min="11075" max="11265" width="0.88671875" style="3" hidden="1"/>
    <col min="11266" max="11266" width="8.5546875" style="3" customWidth="1"/>
    <col min="11267" max="11267" width="37.109375" style="3" customWidth="1"/>
    <col min="11268" max="11268" width="12.5546875" style="3" customWidth="1"/>
    <col min="11269" max="11269" width="11.5546875" style="3" customWidth="1"/>
    <col min="11270" max="11270" width="10" style="3" customWidth="1"/>
    <col min="11271" max="11271" width="11.109375" style="3" customWidth="1"/>
    <col min="11272" max="11272" width="9.33203125" style="3" customWidth="1"/>
    <col min="11273" max="11273" width="14.44140625" style="3" customWidth="1"/>
    <col min="11274" max="11280" width="0.88671875" style="3" customWidth="1"/>
    <col min="11281" max="11281" width="0.44140625" style="3" customWidth="1"/>
    <col min="11282" max="11329" width="0.88671875" style="3" hidden="1" customWidth="1"/>
    <col min="11330" max="11330" width="0.44140625" style="3" customWidth="1"/>
    <col min="11331" max="11521" width="0.88671875" style="3" hidden="1"/>
    <col min="11522" max="11522" width="8.5546875" style="3" customWidth="1"/>
    <col min="11523" max="11523" width="37.109375" style="3" customWidth="1"/>
    <col min="11524" max="11524" width="12.5546875" style="3" customWidth="1"/>
    <col min="11525" max="11525" width="11.5546875" style="3" customWidth="1"/>
    <col min="11526" max="11526" width="10" style="3" customWidth="1"/>
    <col min="11527" max="11527" width="11.109375" style="3" customWidth="1"/>
    <col min="11528" max="11528" width="9.33203125" style="3" customWidth="1"/>
    <col min="11529" max="11529" width="14.44140625" style="3" customWidth="1"/>
    <col min="11530" max="11536" width="0.88671875" style="3" customWidth="1"/>
    <col min="11537" max="11537" width="0.44140625" style="3" customWidth="1"/>
    <col min="11538" max="11585" width="0.88671875" style="3" hidden="1" customWidth="1"/>
    <col min="11586" max="11586" width="0.44140625" style="3" customWidth="1"/>
    <col min="11587" max="11777" width="0.88671875" style="3" hidden="1"/>
    <col min="11778" max="11778" width="8.5546875" style="3" customWidth="1"/>
    <col min="11779" max="11779" width="37.109375" style="3" customWidth="1"/>
    <col min="11780" max="11780" width="12.5546875" style="3" customWidth="1"/>
    <col min="11781" max="11781" width="11.5546875" style="3" customWidth="1"/>
    <col min="11782" max="11782" width="10" style="3" customWidth="1"/>
    <col min="11783" max="11783" width="11.109375" style="3" customWidth="1"/>
    <col min="11784" max="11784" width="9.33203125" style="3" customWidth="1"/>
    <col min="11785" max="11785" width="14.44140625" style="3" customWidth="1"/>
    <col min="11786" max="11792" width="0.88671875" style="3" customWidth="1"/>
    <col min="11793" max="11793" width="0.44140625" style="3" customWidth="1"/>
    <col min="11794" max="11841" width="0.88671875" style="3" hidden="1" customWidth="1"/>
    <col min="11842" max="11842" width="0.44140625" style="3" customWidth="1"/>
    <col min="11843" max="12033" width="0.88671875" style="3" hidden="1"/>
    <col min="12034" max="12034" width="8.5546875" style="3" customWidth="1"/>
    <col min="12035" max="12035" width="37.109375" style="3" customWidth="1"/>
    <col min="12036" max="12036" width="12.5546875" style="3" customWidth="1"/>
    <col min="12037" max="12037" width="11.5546875" style="3" customWidth="1"/>
    <col min="12038" max="12038" width="10" style="3" customWidth="1"/>
    <col min="12039" max="12039" width="11.109375" style="3" customWidth="1"/>
    <col min="12040" max="12040" width="9.33203125" style="3" customWidth="1"/>
    <col min="12041" max="12041" width="14.44140625" style="3" customWidth="1"/>
    <col min="12042" max="12048" width="0.88671875" style="3" customWidth="1"/>
    <col min="12049" max="12049" width="0.44140625" style="3" customWidth="1"/>
    <col min="12050" max="12097" width="0.88671875" style="3" hidden="1" customWidth="1"/>
    <col min="12098" max="12098" width="0.44140625" style="3" customWidth="1"/>
    <col min="12099" max="12289" width="0.88671875" style="3" hidden="1"/>
    <col min="12290" max="12290" width="8.5546875" style="3" customWidth="1"/>
    <col min="12291" max="12291" width="37.109375" style="3" customWidth="1"/>
    <col min="12292" max="12292" width="12.5546875" style="3" customWidth="1"/>
    <col min="12293" max="12293" width="11.5546875" style="3" customWidth="1"/>
    <col min="12294" max="12294" width="10" style="3" customWidth="1"/>
    <col min="12295" max="12295" width="11.109375" style="3" customWidth="1"/>
    <col min="12296" max="12296" width="9.33203125" style="3" customWidth="1"/>
    <col min="12297" max="12297" width="14.44140625" style="3" customWidth="1"/>
    <col min="12298" max="12304" width="0.88671875" style="3" customWidth="1"/>
    <col min="12305" max="12305" width="0.44140625" style="3" customWidth="1"/>
    <col min="12306" max="12353" width="0.88671875" style="3" hidden="1" customWidth="1"/>
    <col min="12354" max="12354" width="0.44140625" style="3" customWidth="1"/>
    <col min="12355" max="12545" width="0.88671875" style="3" hidden="1"/>
    <col min="12546" max="12546" width="8.5546875" style="3" customWidth="1"/>
    <col min="12547" max="12547" width="37.109375" style="3" customWidth="1"/>
    <col min="12548" max="12548" width="12.5546875" style="3" customWidth="1"/>
    <col min="12549" max="12549" width="11.5546875" style="3" customWidth="1"/>
    <col min="12550" max="12550" width="10" style="3" customWidth="1"/>
    <col min="12551" max="12551" width="11.109375" style="3" customWidth="1"/>
    <col min="12552" max="12552" width="9.33203125" style="3" customWidth="1"/>
    <col min="12553" max="12553" width="14.44140625" style="3" customWidth="1"/>
    <col min="12554" max="12560" width="0.88671875" style="3" customWidth="1"/>
    <col min="12561" max="12561" width="0.44140625" style="3" customWidth="1"/>
    <col min="12562" max="12609" width="0.88671875" style="3" hidden="1" customWidth="1"/>
    <col min="12610" max="12610" width="0.44140625" style="3" customWidth="1"/>
    <col min="12611" max="12801" width="0.88671875" style="3" hidden="1"/>
    <col min="12802" max="12802" width="8.5546875" style="3" customWidth="1"/>
    <col min="12803" max="12803" width="37.109375" style="3" customWidth="1"/>
    <col min="12804" max="12804" width="12.5546875" style="3" customWidth="1"/>
    <col min="12805" max="12805" width="11.5546875" style="3" customWidth="1"/>
    <col min="12806" max="12806" width="10" style="3" customWidth="1"/>
    <col min="12807" max="12807" width="11.109375" style="3" customWidth="1"/>
    <col min="12808" max="12808" width="9.33203125" style="3" customWidth="1"/>
    <col min="12809" max="12809" width="14.44140625" style="3" customWidth="1"/>
    <col min="12810" max="12816" width="0.88671875" style="3" customWidth="1"/>
    <col min="12817" max="12817" width="0.44140625" style="3" customWidth="1"/>
    <col min="12818" max="12865" width="0.88671875" style="3" hidden="1" customWidth="1"/>
    <col min="12866" max="12866" width="0.44140625" style="3" customWidth="1"/>
    <col min="12867" max="13057" width="0.88671875" style="3" hidden="1"/>
    <col min="13058" max="13058" width="8.5546875" style="3" customWidth="1"/>
    <col min="13059" max="13059" width="37.109375" style="3" customWidth="1"/>
    <col min="13060" max="13060" width="12.5546875" style="3" customWidth="1"/>
    <col min="13061" max="13061" width="11.5546875" style="3" customWidth="1"/>
    <col min="13062" max="13062" width="10" style="3" customWidth="1"/>
    <col min="13063" max="13063" width="11.109375" style="3" customWidth="1"/>
    <col min="13064" max="13064" width="9.33203125" style="3" customWidth="1"/>
    <col min="13065" max="13065" width="14.44140625" style="3" customWidth="1"/>
    <col min="13066" max="13072" width="0.88671875" style="3" customWidth="1"/>
    <col min="13073" max="13073" width="0.44140625" style="3" customWidth="1"/>
    <col min="13074" max="13121" width="0.88671875" style="3" hidden="1" customWidth="1"/>
    <col min="13122" max="13122" width="0.44140625" style="3" customWidth="1"/>
    <col min="13123" max="13313" width="0.88671875" style="3" hidden="1"/>
    <col min="13314" max="13314" width="8.5546875" style="3" customWidth="1"/>
    <col min="13315" max="13315" width="37.109375" style="3" customWidth="1"/>
    <col min="13316" max="13316" width="12.5546875" style="3" customWidth="1"/>
    <col min="13317" max="13317" width="11.5546875" style="3" customWidth="1"/>
    <col min="13318" max="13318" width="10" style="3" customWidth="1"/>
    <col min="13319" max="13319" width="11.109375" style="3" customWidth="1"/>
    <col min="13320" max="13320" width="9.33203125" style="3" customWidth="1"/>
    <col min="13321" max="13321" width="14.44140625" style="3" customWidth="1"/>
    <col min="13322" max="13328" width="0.88671875" style="3" customWidth="1"/>
    <col min="13329" max="13329" width="0.44140625" style="3" customWidth="1"/>
    <col min="13330" max="13377" width="0.88671875" style="3" hidden="1" customWidth="1"/>
    <col min="13378" max="13378" width="0.44140625" style="3" customWidth="1"/>
    <col min="13379" max="13569" width="0.88671875" style="3" hidden="1"/>
    <col min="13570" max="13570" width="8.5546875" style="3" customWidth="1"/>
    <col min="13571" max="13571" width="37.109375" style="3" customWidth="1"/>
    <col min="13572" max="13572" width="12.5546875" style="3" customWidth="1"/>
    <col min="13573" max="13573" width="11.5546875" style="3" customWidth="1"/>
    <col min="13574" max="13574" width="10" style="3" customWidth="1"/>
    <col min="13575" max="13575" width="11.109375" style="3" customWidth="1"/>
    <col min="13576" max="13576" width="9.33203125" style="3" customWidth="1"/>
    <col min="13577" max="13577" width="14.44140625" style="3" customWidth="1"/>
    <col min="13578" max="13584" width="0.88671875" style="3" customWidth="1"/>
    <col min="13585" max="13585" width="0.44140625" style="3" customWidth="1"/>
    <col min="13586" max="13633" width="0.88671875" style="3" hidden="1" customWidth="1"/>
    <col min="13634" max="13634" width="0.44140625" style="3" customWidth="1"/>
    <col min="13635" max="13825" width="0.88671875" style="3" hidden="1"/>
    <col min="13826" max="13826" width="8.5546875" style="3" customWidth="1"/>
    <col min="13827" max="13827" width="37.109375" style="3" customWidth="1"/>
    <col min="13828" max="13828" width="12.5546875" style="3" customWidth="1"/>
    <col min="13829" max="13829" width="11.5546875" style="3" customWidth="1"/>
    <col min="13830" max="13830" width="10" style="3" customWidth="1"/>
    <col min="13831" max="13831" width="11.109375" style="3" customWidth="1"/>
    <col min="13832" max="13832" width="9.33203125" style="3" customWidth="1"/>
    <col min="13833" max="13833" width="14.44140625" style="3" customWidth="1"/>
    <col min="13834" max="13840" width="0.88671875" style="3" customWidth="1"/>
    <col min="13841" max="13841" width="0.44140625" style="3" customWidth="1"/>
    <col min="13842" max="13889" width="0.88671875" style="3" hidden="1" customWidth="1"/>
    <col min="13890" max="13890" width="0.44140625" style="3" customWidth="1"/>
    <col min="13891" max="14081" width="0.88671875" style="3" hidden="1"/>
    <col min="14082" max="14082" width="8.5546875" style="3" customWidth="1"/>
    <col min="14083" max="14083" width="37.109375" style="3" customWidth="1"/>
    <col min="14084" max="14084" width="12.5546875" style="3" customWidth="1"/>
    <col min="14085" max="14085" width="11.5546875" style="3" customWidth="1"/>
    <col min="14086" max="14086" width="10" style="3" customWidth="1"/>
    <col min="14087" max="14087" width="11.109375" style="3" customWidth="1"/>
    <col min="14088" max="14088" width="9.33203125" style="3" customWidth="1"/>
    <col min="14089" max="14089" width="14.44140625" style="3" customWidth="1"/>
    <col min="14090" max="14096" width="0.88671875" style="3" customWidth="1"/>
    <col min="14097" max="14097" width="0.44140625" style="3" customWidth="1"/>
    <col min="14098" max="14145" width="0.88671875" style="3" hidden="1" customWidth="1"/>
    <col min="14146" max="14146" width="0.44140625" style="3" customWidth="1"/>
    <col min="14147" max="14337" width="0.88671875" style="3" hidden="1"/>
    <col min="14338" max="14338" width="8.5546875" style="3" customWidth="1"/>
    <col min="14339" max="14339" width="37.109375" style="3" customWidth="1"/>
    <col min="14340" max="14340" width="12.5546875" style="3" customWidth="1"/>
    <col min="14341" max="14341" width="11.5546875" style="3" customWidth="1"/>
    <col min="14342" max="14342" width="10" style="3" customWidth="1"/>
    <col min="14343" max="14343" width="11.109375" style="3" customWidth="1"/>
    <col min="14344" max="14344" width="9.33203125" style="3" customWidth="1"/>
    <col min="14345" max="14345" width="14.44140625" style="3" customWidth="1"/>
    <col min="14346" max="14352" width="0.88671875" style="3" customWidth="1"/>
    <col min="14353" max="14353" width="0.44140625" style="3" customWidth="1"/>
    <col min="14354" max="14401" width="0.88671875" style="3" hidden="1" customWidth="1"/>
    <col min="14402" max="14402" width="0.44140625" style="3" customWidth="1"/>
    <col min="14403" max="14593" width="0.88671875" style="3" hidden="1"/>
    <col min="14594" max="14594" width="8.5546875" style="3" customWidth="1"/>
    <col min="14595" max="14595" width="37.109375" style="3" customWidth="1"/>
    <col min="14596" max="14596" width="12.5546875" style="3" customWidth="1"/>
    <col min="14597" max="14597" width="11.5546875" style="3" customWidth="1"/>
    <col min="14598" max="14598" width="10" style="3" customWidth="1"/>
    <col min="14599" max="14599" width="11.109375" style="3" customWidth="1"/>
    <col min="14600" max="14600" width="9.33203125" style="3" customWidth="1"/>
    <col min="14601" max="14601" width="14.44140625" style="3" customWidth="1"/>
    <col min="14602" max="14608" width="0.88671875" style="3" customWidth="1"/>
    <col min="14609" max="14609" width="0.44140625" style="3" customWidth="1"/>
    <col min="14610" max="14657" width="0.88671875" style="3" hidden="1" customWidth="1"/>
    <col min="14658" max="14658" width="0.44140625" style="3" customWidth="1"/>
    <col min="14659" max="14849" width="0.88671875" style="3" hidden="1"/>
    <col min="14850" max="14850" width="8.5546875" style="3" customWidth="1"/>
    <col min="14851" max="14851" width="37.109375" style="3" customWidth="1"/>
    <col min="14852" max="14852" width="12.5546875" style="3" customWidth="1"/>
    <col min="14853" max="14853" width="11.5546875" style="3" customWidth="1"/>
    <col min="14854" max="14854" width="10" style="3" customWidth="1"/>
    <col min="14855" max="14855" width="11.109375" style="3" customWidth="1"/>
    <col min="14856" max="14856" width="9.33203125" style="3" customWidth="1"/>
    <col min="14857" max="14857" width="14.44140625" style="3" customWidth="1"/>
    <col min="14858" max="14864" width="0.88671875" style="3" customWidth="1"/>
    <col min="14865" max="14865" width="0.44140625" style="3" customWidth="1"/>
    <col min="14866" max="14913" width="0.88671875" style="3" hidden="1" customWidth="1"/>
    <col min="14914" max="14914" width="0.44140625" style="3" customWidth="1"/>
    <col min="14915" max="15105" width="0.88671875" style="3" hidden="1"/>
    <col min="15106" max="15106" width="8.5546875" style="3" customWidth="1"/>
    <col min="15107" max="15107" width="37.109375" style="3" customWidth="1"/>
    <col min="15108" max="15108" width="12.5546875" style="3" customWidth="1"/>
    <col min="15109" max="15109" width="11.5546875" style="3" customWidth="1"/>
    <col min="15110" max="15110" width="10" style="3" customWidth="1"/>
    <col min="15111" max="15111" width="11.109375" style="3" customWidth="1"/>
    <col min="15112" max="15112" width="9.33203125" style="3" customWidth="1"/>
    <col min="15113" max="15113" width="14.44140625" style="3" customWidth="1"/>
    <col min="15114" max="15120" width="0.88671875" style="3" customWidth="1"/>
    <col min="15121" max="15121" width="0.44140625" style="3" customWidth="1"/>
    <col min="15122" max="15169" width="0.88671875" style="3" hidden="1" customWidth="1"/>
    <col min="15170" max="15170" width="0.44140625" style="3" customWidth="1"/>
    <col min="15171" max="15361" width="0.88671875" style="3" hidden="1"/>
    <col min="15362" max="15362" width="8.5546875" style="3" customWidth="1"/>
    <col min="15363" max="15363" width="37.109375" style="3" customWidth="1"/>
    <col min="15364" max="15364" width="12.5546875" style="3" customWidth="1"/>
    <col min="15365" max="15365" width="11.5546875" style="3" customWidth="1"/>
    <col min="15366" max="15366" width="10" style="3" customWidth="1"/>
    <col min="15367" max="15367" width="11.109375" style="3" customWidth="1"/>
    <col min="15368" max="15368" width="9.33203125" style="3" customWidth="1"/>
    <col min="15369" max="15369" width="14.44140625" style="3" customWidth="1"/>
    <col min="15370" max="15376" width="0.88671875" style="3" customWidth="1"/>
    <col min="15377" max="15377" width="0.44140625" style="3" customWidth="1"/>
    <col min="15378" max="15425" width="0.88671875" style="3" hidden="1" customWidth="1"/>
    <col min="15426" max="15426" width="0.44140625" style="3" customWidth="1"/>
    <col min="15427" max="15617" width="0.88671875" style="3" hidden="1"/>
    <col min="15618" max="15618" width="8.5546875" style="3" customWidth="1"/>
    <col min="15619" max="15619" width="37.109375" style="3" customWidth="1"/>
    <col min="15620" max="15620" width="12.5546875" style="3" customWidth="1"/>
    <col min="15621" max="15621" width="11.5546875" style="3" customWidth="1"/>
    <col min="15622" max="15622" width="10" style="3" customWidth="1"/>
    <col min="15623" max="15623" width="11.109375" style="3" customWidth="1"/>
    <col min="15624" max="15624" width="9.33203125" style="3" customWidth="1"/>
    <col min="15625" max="15625" width="14.44140625" style="3" customWidth="1"/>
    <col min="15626" max="15632" width="0.88671875" style="3" customWidth="1"/>
    <col min="15633" max="15633" width="0.44140625" style="3" customWidth="1"/>
    <col min="15634" max="15681" width="0.88671875" style="3" hidden="1" customWidth="1"/>
    <col min="15682" max="15682" width="0.44140625" style="3" customWidth="1"/>
    <col min="15683" max="15873" width="0.88671875" style="3" hidden="1"/>
    <col min="15874" max="15874" width="8.5546875" style="3" customWidth="1"/>
    <col min="15875" max="15875" width="37.109375" style="3" customWidth="1"/>
    <col min="15876" max="15876" width="12.5546875" style="3" customWidth="1"/>
    <col min="15877" max="15877" width="11.5546875" style="3" customWidth="1"/>
    <col min="15878" max="15878" width="10" style="3" customWidth="1"/>
    <col min="15879" max="15879" width="11.109375" style="3" customWidth="1"/>
    <col min="15880" max="15880" width="9.33203125" style="3" customWidth="1"/>
    <col min="15881" max="15881" width="14.44140625" style="3" customWidth="1"/>
    <col min="15882" max="15888" width="0.88671875" style="3" customWidth="1"/>
    <col min="15889" max="15889" width="0.44140625" style="3" customWidth="1"/>
    <col min="15890" max="15937" width="0.88671875" style="3" hidden="1" customWidth="1"/>
    <col min="15938" max="15938" width="0.44140625" style="3" customWidth="1"/>
    <col min="15939" max="16129" width="0.88671875" style="3" hidden="1"/>
    <col min="16130" max="16130" width="8.5546875" style="3" customWidth="1"/>
    <col min="16131" max="16131" width="37.109375" style="3" customWidth="1"/>
    <col min="16132" max="16132" width="12.5546875" style="3" customWidth="1"/>
    <col min="16133" max="16133" width="11.5546875" style="3" customWidth="1"/>
    <col min="16134" max="16134" width="10" style="3" customWidth="1"/>
    <col min="16135" max="16135" width="11.109375" style="3" customWidth="1"/>
    <col min="16136" max="16136" width="9.33203125" style="3" customWidth="1"/>
    <col min="16137" max="16137" width="14.44140625" style="3" customWidth="1"/>
    <col min="16138" max="16144" width="0.88671875" style="3" customWidth="1"/>
    <col min="16145" max="16145" width="0.44140625" style="3" customWidth="1"/>
    <col min="16146" max="16193" width="0.88671875" style="3" hidden="1" customWidth="1"/>
    <col min="16194" max="16194" width="0.44140625" style="3" customWidth="1"/>
    <col min="16195" max="16384" width="0.88671875" style="3" hidden="1"/>
  </cols>
  <sheetData>
    <row r="1" spans="1:9" ht="12" customHeight="1">
      <c r="H1" s="2" t="s">
        <v>233</v>
      </c>
    </row>
    <row r="2" spans="1:9" ht="12" customHeight="1">
      <c r="H2" s="2" t="s">
        <v>1</v>
      </c>
    </row>
    <row r="3" spans="1:9" ht="12" customHeight="1">
      <c r="H3" s="2" t="s">
        <v>2</v>
      </c>
    </row>
    <row r="4" spans="1:9" ht="12" customHeight="1">
      <c r="H4" s="2" t="s">
        <v>3</v>
      </c>
    </row>
    <row r="5" spans="1:9" ht="15" customHeight="1"/>
    <row r="6" spans="1:9" ht="13.5" customHeight="1">
      <c r="A6" s="335" t="s">
        <v>229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>
      <c r="A8" s="342" t="s">
        <v>234</v>
      </c>
      <c r="B8" s="343" t="s">
        <v>6</v>
      </c>
      <c r="C8" s="342" t="s">
        <v>137</v>
      </c>
      <c r="D8" s="342">
        <v>2014</v>
      </c>
      <c r="E8" s="343"/>
      <c r="F8" s="344">
        <v>2015</v>
      </c>
      <c r="G8" s="345"/>
      <c r="H8" s="342">
        <v>2016</v>
      </c>
      <c r="I8" s="342"/>
    </row>
    <row r="9" spans="1:9" ht="27.6">
      <c r="A9" s="343"/>
      <c r="B9" s="343"/>
      <c r="C9" s="342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</row>
    <row r="10" spans="1:9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</row>
    <row r="11" spans="1:9">
      <c r="A11" s="52">
        <v>1</v>
      </c>
      <c r="B11" s="4" t="s">
        <v>141</v>
      </c>
      <c r="C11" s="52"/>
      <c r="D11" s="35"/>
      <c r="E11" s="35"/>
      <c r="F11" s="35"/>
      <c r="G11" s="35"/>
      <c r="H11" s="60"/>
      <c r="I11" s="35"/>
    </row>
    <row r="12" spans="1:9">
      <c r="A12" s="52" t="s">
        <v>12</v>
      </c>
      <c r="B12" s="17" t="s">
        <v>235</v>
      </c>
      <c r="C12" s="52"/>
      <c r="D12" s="35"/>
      <c r="E12" s="35"/>
      <c r="F12" s="35"/>
      <c r="G12" s="35"/>
      <c r="H12" s="60"/>
      <c r="I12" s="35"/>
    </row>
    <row r="13" spans="1:9">
      <c r="A13" s="50" t="s">
        <v>15</v>
      </c>
      <c r="B13" s="6" t="s">
        <v>236</v>
      </c>
      <c r="C13" s="50" t="s">
        <v>237</v>
      </c>
      <c r="D13" s="35"/>
      <c r="E13" s="35"/>
      <c r="F13" s="35"/>
      <c r="G13" s="35"/>
      <c r="H13" s="60"/>
      <c r="I13" s="35"/>
    </row>
    <row r="14" spans="1:9">
      <c r="A14" s="50" t="s">
        <v>17</v>
      </c>
      <c r="B14" s="6" t="s">
        <v>238</v>
      </c>
      <c r="C14" s="50" t="s">
        <v>239</v>
      </c>
      <c r="D14" s="35"/>
      <c r="E14" s="35"/>
      <c r="F14" s="35"/>
      <c r="G14" s="35"/>
      <c r="H14" s="60"/>
      <c r="I14" s="35"/>
    </row>
    <row r="15" spans="1:9">
      <c r="A15" s="50" t="s">
        <v>19</v>
      </c>
      <c r="B15" s="6" t="s">
        <v>240</v>
      </c>
      <c r="C15" s="50" t="s">
        <v>139</v>
      </c>
      <c r="D15" s="35"/>
      <c r="E15" s="35"/>
      <c r="F15" s="35"/>
      <c r="G15" s="35"/>
      <c r="H15" s="60"/>
      <c r="I15" s="35"/>
    </row>
    <row r="16" spans="1:9">
      <c r="A16" s="50" t="s">
        <v>241</v>
      </c>
      <c r="B16" s="17" t="s">
        <v>242</v>
      </c>
      <c r="C16" s="50"/>
      <c r="D16" s="35"/>
      <c r="E16" s="35"/>
      <c r="F16" s="35"/>
      <c r="G16" s="35"/>
      <c r="H16" s="60"/>
      <c r="I16" s="35"/>
    </row>
    <row r="17" spans="1:9">
      <c r="A17" s="50"/>
      <c r="B17" s="17"/>
      <c r="C17" s="50"/>
      <c r="D17" s="35"/>
      <c r="E17" s="35"/>
      <c r="F17" s="35"/>
      <c r="G17" s="35"/>
      <c r="H17" s="60"/>
      <c r="I17" s="35"/>
    </row>
    <row r="18" spans="1:9">
      <c r="A18" s="50"/>
      <c r="B18" s="17"/>
      <c r="C18" s="50"/>
      <c r="D18" s="35"/>
      <c r="E18" s="35"/>
      <c r="F18" s="35"/>
      <c r="G18" s="35"/>
      <c r="H18" s="60"/>
      <c r="I18" s="35"/>
    </row>
    <row r="19" spans="1:9">
      <c r="A19" s="50"/>
      <c r="B19" s="17"/>
      <c r="C19" s="50"/>
      <c r="D19" s="35"/>
      <c r="E19" s="35"/>
      <c r="F19" s="35"/>
      <c r="G19" s="35"/>
      <c r="H19" s="60"/>
      <c r="I19" s="35"/>
    </row>
    <row r="20" spans="1:9">
      <c r="A20" s="50" t="s">
        <v>243</v>
      </c>
      <c r="B20" s="18" t="s">
        <v>244</v>
      </c>
      <c r="C20" s="50"/>
      <c r="D20" s="35"/>
      <c r="E20" s="35"/>
      <c r="F20" s="35"/>
      <c r="G20" s="35"/>
      <c r="H20" s="60"/>
      <c r="I20" s="35"/>
    </row>
    <row r="21" spans="1:9" ht="55.2">
      <c r="A21" s="52">
        <v>2</v>
      </c>
      <c r="B21" s="12" t="s">
        <v>245</v>
      </c>
      <c r="C21" s="50"/>
      <c r="D21" s="35"/>
      <c r="E21" s="35"/>
      <c r="F21" s="35"/>
      <c r="G21" s="35"/>
      <c r="H21" s="60"/>
      <c r="I21" s="35"/>
    </row>
    <row r="22" spans="1:9">
      <c r="A22" s="52" t="s">
        <v>28</v>
      </c>
      <c r="B22" s="17" t="s">
        <v>246</v>
      </c>
      <c r="C22" s="52"/>
      <c r="D22" s="35"/>
      <c r="E22" s="35"/>
      <c r="F22" s="35"/>
      <c r="G22" s="35"/>
      <c r="H22" s="60"/>
      <c r="I22" s="35"/>
    </row>
    <row r="23" spans="1:9">
      <c r="A23" s="50" t="s">
        <v>247</v>
      </c>
      <c r="B23" s="6" t="s">
        <v>236</v>
      </c>
      <c r="C23" s="50"/>
      <c r="D23" s="35"/>
      <c r="E23" s="35"/>
      <c r="F23" s="35"/>
      <c r="G23" s="35"/>
      <c r="H23" s="60"/>
      <c r="I23" s="35"/>
    </row>
    <row r="24" spans="1:9">
      <c r="A24" s="50" t="s">
        <v>248</v>
      </c>
      <c r="B24" s="6" t="s">
        <v>249</v>
      </c>
      <c r="C24" s="50"/>
      <c r="D24" s="35"/>
      <c r="E24" s="35"/>
      <c r="F24" s="35"/>
      <c r="G24" s="35"/>
      <c r="H24" s="60"/>
      <c r="I24" s="35"/>
    </row>
    <row r="25" spans="1:9">
      <c r="A25" s="50" t="s">
        <v>250</v>
      </c>
      <c r="B25" s="6" t="s">
        <v>240</v>
      </c>
      <c r="C25" s="50" t="s">
        <v>139</v>
      </c>
      <c r="D25" s="35"/>
      <c r="E25" s="35"/>
      <c r="F25" s="35"/>
      <c r="G25" s="35"/>
      <c r="H25" s="60"/>
      <c r="I25" s="35"/>
    </row>
    <row r="26" spans="1:9">
      <c r="A26" s="52" t="s">
        <v>251</v>
      </c>
      <c r="B26" s="17" t="s">
        <v>252</v>
      </c>
      <c r="C26" s="52"/>
      <c r="D26" s="35"/>
      <c r="E26" s="35"/>
      <c r="F26" s="35"/>
      <c r="G26" s="35"/>
      <c r="H26" s="60"/>
      <c r="I26" s="35"/>
    </row>
    <row r="27" spans="1:9">
      <c r="A27" s="52"/>
      <c r="B27" s="17"/>
      <c r="C27" s="52"/>
      <c r="D27" s="35"/>
      <c r="E27" s="35"/>
      <c r="F27" s="35"/>
      <c r="G27" s="35"/>
      <c r="H27" s="60"/>
      <c r="I27" s="35"/>
    </row>
    <row r="28" spans="1:9">
      <c r="A28" s="52"/>
      <c r="B28" s="17"/>
      <c r="C28" s="52"/>
      <c r="D28" s="35"/>
      <c r="E28" s="35"/>
      <c r="F28" s="35"/>
      <c r="G28" s="35"/>
      <c r="H28" s="60"/>
      <c r="I28" s="35"/>
    </row>
    <row r="29" spans="1:9">
      <c r="A29" s="52"/>
      <c r="B29" s="17"/>
      <c r="C29" s="52"/>
      <c r="D29" s="35"/>
      <c r="E29" s="35"/>
      <c r="F29" s="35"/>
      <c r="G29" s="35"/>
      <c r="H29" s="60"/>
      <c r="I29" s="35"/>
    </row>
    <row r="30" spans="1:9" ht="55.2">
      <c r="A30" s="52">
        <v>3</v>
      </c>
      <c r="B30" s="12" t="s">
        <v>253</v>
      </c>
      <c r="C30" s="50"/>
      <c r="D30" s="35"/>
      <c r="E30" s="35"/>
      <c r="F30" s="35"/>
      <c r="G30" s="35"/>
      <c r="H30" s="60"/>
      <c r="I30" s="35"/>
    </row>
    <row r="31" spans="1:9" ht="27.6">
      <c r="A31" s="52" t="s">
        <v>35</v>
      </c>
      <c r="B31" s="19" t="s">
        <v>254</v>
      </c>
      <c r="C31" s="52"/>
      <c r="D31" s="35"/>
      <c r="E31" s="35"/>
      <c r="F31" s="35"/>
      <c r="G31" s="35"/>
      <c r="H31" s="60"/>
      <c r="I31" s="35"/>
    </row>
    <row r="32" spans="1:9">
      <c r="A32" s="50" t="s">
        <v>37</v>
      </c>
      <c r="B32" s="6" t="s">
        <v>236</v>
      </c>
      <c r="C32" s="50"/>
      <c r="D32" s="35"/>
      <c r="E32" s="35"/>
      <c r="F32" s="35"/>
      <c r="G32" s="35"/>
      <c r="H32" s="60"/>
      <c r="I32" s="35"/>
    </row>
    <row r="33" spans="1:9">
      <c r="A33" s="50" t="s">
        <v>39</v>
      </c>
      <c r="B33" s="6" t="s">
        <v>249</v>
      </c>
      <c r="C33" s="50"/>
      <c r="D33" s="35"/>
      <c r="E33" s="35"/>
      <c r="F33" s="35"/>
      <c r="G33" s="35"/>
      <c r="H33" s="60"/>
      <c r="I33" s="35"/>
    </row>
    <row r="34" spans="1:9">
      <c r="A34" s="50" t="s">
        <v>41</v>
      </c>
      <c r="B34" s="6" t="s">
        <v>240</v>
      </c>
      <c r="C34" s="50" t="s">
        <v>139</v>
      </c>
      <c r="D34" s="35"/>
      <c r="E34" s="35"/>
      <c r="F34" s="35"/>
      <c r="G34" s="35"/>
      <c r="H34" s="60"/>
      <c r="I34" s="35"/>
    </row>
    <row r="35" spans="1:9" ht="27.6">
      <c r="A35" s="52" t="s">
        <v>255</v>
      </c>
      <c r="B35" s="12" t="s">
        <v>256</v>
      </c>
      <c r="C35" s="52"/>
      <c r="D35" s="35"/>
      <c r="E35" s="35"/>
      <c r="F35" s="35"/>
      <c r="G35" s="35"/>
      <c r="H35" s="60"/>
      <c r="I35" s="35"/>
    </row>
    <row r="36" spans="1:9">
      <c r="A36" s="20"/>
      <c r="B36" s="20"/>
      <c r="C36" s="20"/>
      <c r="D36" s="39"/>
      <c r="E36" s="39"/>
      <c r="F36" s="39"/>
      <c r="G36" s="39"/>
      <c r="H36" s="39"/>
      <c r="I36" s="39"/>
    </row>
    <row r="37" spans="1:9">
      <c r="A37" s="20"/>
      <c r="B37" s="20"/>
      <c r="C37" s="20"/>
      <c r="D37" s="39"/>
      <c r="E37" s="39"/>
      <c r="F37" s="39"/>
      <c r="G37" s="39"/>
      <c r="H37" s="39"/>
      <c r="I37" s="39"/>
    </row>
    <row r="38" spans="1:9">
      <c r="A38" s="20"/>
      <c r="B38" s="20"/>
      <c r="C38" s="20"/>
      <c r="D38" s="39"/>
      <c r="E38" s="39"/>
      <c r="F38" s="39"/>
      <c r="G38" s="39"/>
      <c r="H38" s="39"/>
      <c r="I38" s="39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J58"/>
  <sheetViews>
    <sheetView view="pageBreakPreview" topLeftCell="A7" zoomScale="80" zoomScaleSheetLayoutView="80" workbookViewId="0">
      <selection activeCell="H59" sqref="H59"/>
    </sheetView>
  </sheetViews>
  <sheetFormatPr defaultColWidth="0" defaultRowHeight="13.8"/>
  <cols>
    <col min="1" max="1" width="7.88671875" style="3" customWidth="1"/>
    <col min="2" max="2" width="40" style="3" customWidth="1"/>
    <col min="3" max="3" width="16.44140625" style="3" customWidth="1"/>
    <col min="4" max="7" width="11.44140625" style="3" customWidth="1"/>
    <col min="8" max="8" width="14" style="3" customWidth="1"/>
    <col min="9" max="9" width="14" style="3" hidden="1" customWidth="1"/>
    <col min="10" max="259" width="8.44140625" style="3" customWidth="1"/>
    <col min="260" max="260" width="17.109375" style="3" customWidth="1"/>
    <col min="261" max="261" width="10.5546875" style="3" customWidth="1"/>
    <col min="262" max="263" width="11" style="3" customWidth="1"/>
    <col min="264" max="264" width="12.44140625" style="3" customWidth="1"/>
    <col min="265" max="265" width="16.6640625" style="3" customWidth="1"/>
    <col min="266" max="281" width="0.88671875" style="3" customWidth="1"/>
    <col min="282" max="513" width="0.88671875" style="3" hidden="1"/>
    <col min="514" max="514" width="8.5546875" style="3" customWidth="1"/>
    <col min="515" max="515" width="43.5546875" style="3" customWidth="1"/>
    <col min="516" max="516" width="17.109375" style="3" customWidth="1"/>
    <col min="517" max="517" width="10.5546875" style="3" customWidth="1"/>
    <col min="518" max="519" width="11" style="3" customWidth="1"/>
    <col min="520" max="520" width="12.44140625" style="3" customWidth="1"/>
    <col min="521" max="521" width="16.6640625" style="3" customWidth="1"/>
    <col min="522" max="537" width="0.88671875" style="3" customWidth="1"/>
    <col min="538" max="769" width="0.88671875" style="3" hidden="1"/>
    <col min="770" max="770" width="8.5546875" style="3" customWidth="1"/>
    <col min="771" max="771" width="43.5546875" style="3" customWidth="1"/>
    <col min="772" max="772" width="17.109375" style="3" customWidth="1"/>
    <col min="773" max="773" width="10.5546875" style="3" customWidth="1"/>
    <col min="774" max="775" width="11" style="3" customWidth="1"/>
    <col min="776" max="776" width="12.44140625" style="3" customWidth="1"/>
    <col min="777" max="777" width="16.6640625" style="3" customWidth="1"/>
    <col min="778" max="793" width="0.88671875" style="3" customWidth="1"/>
    <col min="794" max="1025" width="0.88671875" style="3" hidden="1"/>
    <col min="1026" max="1026" width="8.5546875" style="3" customWidth="1"/>
    <col min="1027" max="1027" width="43.5546875" style="3" customWidth="1"/>
    <col min="1028" max="1028" width="17.109375" style="3" customWidth="1"/>
    <col min="1029" max="1029" width="10.5546875" style="3" customWidth="1"/>
    <col min="1030" max="1031" width="11" style="3" customWidth="1"/>
    <col min="1032" max="1032" width="12.44140625" style="3" customWidth="1"/>
    <col min="1033" max="1033" width="16.6640625" style="3" customWidth="1"/>
    <col min="1034" max="1049" width="0.88671875" style="3" customWidth="1"/>
    <col min="1050" max="1281" width="0.88671875" style="3" hidden="1"/>
    <col min="1282" max="1282" width="8.5546875" style="3" customWidth="1"/>
    <col min="1283" max="1283" width="43.5546875" style="3" customWidth="1"/>
    <col min="1284" max="1284" width="17.109375" style="3" customWidth="1"/>
    <col min="1285" max="1285" width="10.5546875" style="3" customWidth="1"/>
    <col min="1286" max="1287" width="11" style="3" customWidth="1"/>
    <col min="1288" max="1288" width="12.44140625" style="3" customWidth="1"/>
    <col min="1289" max="1289" width="16.6640625" style="3" customWidth="1"/>
    <col min="1290" max="1305" width="0.88671875" style="3" customWidth="1"/>
    <col min="1306" max="1537" width="0.88671875" style="3" hidden="1"/>
    <col min="1538" max="1538" width="8.5546875" style="3" customWidth="1"/>
    <col min="1539" max="1539" width="43.5546875" style="3" customWidth="1"/>
    <col min="1540" max="1540" width="17.109375" style="3" customWidth="1"/>
    <col min="1541" max="1541" width="10.5546875" style="3" customWidth="1"/>
    <col min="1542" max="1543" width="11" style="3" customWidth="1"/>
    <col min="1544" max="1544" width="12.44140625" style="3" customWidth="1"/>
    <col min="1545" max="1545" width="16.6640625" style="3" customWidth="1"/>
    <col min="1546" max="1561" width="0.88671875" style="3" customWidth="1"/>
    <col min="1562" max="1793" width="0.88671875" style="3" hidden="1"/>
    <col min="1794" max="1794" width="8.5546875" style="3" customWidth="1"/>
    <col min="1795" max="1795" width="43.5546875" style="3" customWidth="1"/>
    <col min="1796" max="1796" width="17.109375" style="3" customWidth="1"/>
    <col min="1797" max="1797" width="10.5546875" style="3" customWidth="1"/>
    <col min="1798" max="1799" width="11" style="3" customWidth="1"/>
    <col min="1800" max="1800" width="12.44140625" style="3" customWidth="1"/>
    <col min="1801" max="1801" width="16.6640625" style="3" customWidth="1"/>
    <col min="1802" max="1817" width="0.88671875" style="3" customWidth="1"/>
    <col min="1818" max="2049" width="0.88671875" style="3" hidden="1"/>
    <col min="2050" max="2050" width="8.5546875" style="3" customWidth="1"/>
    <col min="2051" max="2051" width="43.5546875" style="3" customWidth="1"/>
    <col min="2052" max="2052" width="17.109375" style="3" customWidth="1"/>
    <col min="2053" max="2053" width="10.5546875" style="3" customWidth="1"/>
    <col min="2054" max="2055" width="11" style="3" customWidth="1"/>
    <col min="2056" max="2056" width="12.44140625" style="3" customWidth="1"/>
    <col min="2057" max="2057" width="16.6640625" style="3" customWidth="1"/>
    <col min="2058" max="2073" width="0.88671875" style="3" customWidth="1"/>
    <col min="2074" max="2305" width="0.88671875" style="3" hidden="1"/>
    <col min="2306" max="2306" width="8.5546875" style="3" customWidth="1"/>
    <col min="2307" max="2307" width="43.5546875" style="3" customWidth="1"/>
    <col min="2308" max="2308" width="17.109375" style="3" customWidth="1"/>
    <col min="2309" max="2309" width="10.5546875" style="3" customWidth="1"/>
    <col min="2310" max="2311" width="11" style="3" customWidth="1"/>
    <col min="2312" max="2312" width="12.44140625" style="3" customWidth="1"/>
    <col min="2313" max="2313" width="16.6640625" style="3" customWidth="1"/>
    <col min="2314" max="2329" width="0.88671875" style="3" customWidth="1"/>
    <col min="2330" max="2561" width="0.88671875" style="3" hidden="1"/>
    <col min="2562" max="2562" width="8.5546875" style="3" customWidth="1"/>
    <col min="2563" max="2563" width="43.5546875" style="3" customWidth="1"/>
    <col min="2564" max="2564" width="17.109375" style="3" customWidth="1"/>
    <col min="2565" max="2565" width="10.5546875" style="3" customWidth="1"/>
    <col min="2566" max="2567" width="11" style="3" customWidth="1"/>
    <col min="2568" max="2568" width="12.44140625" style="3" customWidth="1"/>
    <col min="2569" max="2569" width="16.6640625" style="3" customWidth="1"/>
    <col min="2570" max="2585" width="0.88671875" style="3" customWidth="1"/>
    <col min="2586" max="2817" width="0.88671875" style="3" hidden="1"/>
    <col min="2818" max="2818" width="8.5546875" style="3" customWidth="1"/>
    <col min="2819" max="2819" width="43.5546875" style="3" customWidth="1"/>
    <col min="2820" max="2820" width="17.109375" style="3" customWidth="1"/>
    <col min="2821" max="2821" width="10.5546875" style="3" customWidth="1"/>
    <col min="2822" max="2823" width="11" style="3" customWidth="1"/>
    <col min="2824" max="2824" width="12.44140625" style="3" customWidth="1"/>
    <col min="2825" max="2825" width="16.6640625" style="3" customWidth="1"/>
    <col min="2826" max="2841" width="0.88671875" style="3" customWidth="1"/>
    <col min="2842" max="3073" width="0.88671875" style="3" hidden="1"/>
    <col min="3074" max="3074" width="8.5546875" style="3" customWidth="1"/>
    <col min="3075" max="3075" width="43.5546875" style="3" customWidth="1"/>
    <col min="3076" max="3076" width="17.109375" style="3" customWidth="1"/>
    <col min="3077" max="3077" width="10.5546875" style="3" customWidth="1"/>
    <col min="3078" max="3079" width="11" style="3" customWidth="1"/>
    <col min="3080" max="3080" width="12.44140625" style="3" customWidth="1"/>
    <col min="3081" max="3081" width="16.6640625" style="3" customWidth="1"/>
    <col min="3082" max="3097" width="0.88671875" style="3" customWidth="1"/>
    <col min="3098" max="3329" width="0.88671875" style="3" hidden="1"/>
    <col min="3330" max="3330" width="8.5546875" style="3" customWidth="1"/>
    <col min="3331" max="3331" width="43.5546875" style="3" customWidth="1"/>
    <col min="3332" max="3332" width="17.109375" style="3" customWidth="1"/>
    <col min="3333" max="3333" width="10.5546875" style="3" customWidth="1"/>
    <col min="3334" max="3335" width="11" style="3" customWidth="1"/>
    <col min="3336" max="3336" width="12.44140625" style="3" customWidth="1"/>
    <col min="3337" max="3337" width="16.6640625" style="3" customWidth="1"/>
    <col min="3338" max="3353" width="0.88671875" style="3" customWidth="1"/>
    <col min="3354" max="3585" width="0.88671875" style="3" hidden="1"/>
    <col min="3586" max="3586" width="8.5546875" style="3" customWidth="1"/>
    <col min="3587" max="3587" width="43.5546875" style="3" customWidth="1"/>
    <col min="3588" max="3588" width="17.109375" style="3" customWidth="1"/>
    <col min="3589" max="3589" width="10.5546875" style="3" customWidth="1"/>
    <col min="3590" max="3591" width="11" style="3" customWidth="1"/>
    <col min="3592" max="3592" width="12.44140625" style="3" customWidth="1"/>
    <col min="3593" max="3593" width="16.6640625" style="3" customWidth="1"/>
    <col min="3594" max="3609" width="0.88671875" style="3" customWidth="1"/>
    <col min="3610" max="3841" width="0.88671875" style="3" hidden="1"/>
    <col min="3842" max="3842" width="8.5546875" style="3" customWidth="1"/>
    <col min="3843" max="3843" width="43.5546875" style="3" customWidth="1"/>
    <col min="3844" max="3844" width="17.109375" style="3" customWidth="1"/>
    <col min="3845" max="3845" width="10.5546875" style="3" customWidth="1"/>
    <col min="3846" max="3847" width="11" style="3" customWidth="1"/>
    <col min="3848" max="3848" width="12.44140625" style="3" customWidth="1"/>
    <col min="3849" max="3849" width="16.6640625" style="3" customWidth="1"/>
    <col min="3850" max="3865" width="0.88671875" style="3" customWidth="1"/>
    <col min="3866" max="4097" width="0.88671875" style="3" hidden="1"/>
    <col min="4098" max="4098" width="8.5546875" style="3" customWidth="1"/>
    <col min="4099" max="4099" width="43.5546875" style="3" customWidth="1"/>
    <col min="4100" max="4100" width="17.109375" style="3" customWidth="1"/>
    <col min="4101" max="4101" width="10.5546875" style="3" customWidth="1"/>
    <col min="4102" max="4103" width="11" style="3" customWidth="1"/>
    <col min="4104" max="4104" width="12.44140625" style="3" customWidth="1"/>
    <col min="4105" max="4105" width="16.6640625" style="3" customWidth="1"/>
    <col min="4106" max="4121" width="0.88671875" style="3" customWidth="1"/>
    <col min="4122" max="4353" width="0.88671875" style="3" hidden="1"/>
    <col min="4354" max="4354" width="8.5546875" style="3" customWidth="1"/>
    <col min="4355" max="4355" width="43.5546875" style="3" customWidth="1"/>
    <col min="4356" max="4356" width="17.109375" style="3" customWidth="1"/>
    <col min="4357" max="4357" width="10.5546875" style="3" customWidth="1"/>
    <col min="4358" max="4359" width="11" style="3" customWidth="1"/>
    <col min="4360" max="4360" width="12.44140625" style="3" customWidth="1"/>
    <col min="4361" max="4361" width="16.6640625" style="3" customWidth="1"/>
    <col min="4362" max="4377" width="0.88671875" style="3" customWidth="1"/>
    <col min="4378" max="4609" width="0.88671875" style="3" hidden="1"/>
    <col min="4610" max="4610" width="8.5546875" style="3" customWidth="1"/>
    <col min="4611" max="4611" width="43.5546875" style="3" customWidth="1"/>
    <col min="4612" max="4612" width="17.109375" style="3" customWidth="1"/>
    <col min="4613" max="4613" width="10.5546875" style="3" customWidth="1"/>
    <col min="4614" max="4615" width="11" style="3" customWidth="1"/>
    <col min="4616" max="4616" width="12.44140625" style="3" customWidth="1"/>
    <col min="4617" max="4617" width="16.6640625" style="3" customWidth="1"/>
    <col min="4618" max="4633" width="0.88671875" style="3" customWidth="1"/>
    <col min="4634" max="4865" width="0.88671875" style="3" hidden="1"/>
    <col min="4866" max="4866" width="8.5546875" style="3" customWidth="1"/>
    <col min="4867" max="4867" width="43.5546875" style="3" customWidth="1"/>
    <col min="4868" max="4868" width="17.109375" style="3" customWidth="1"/>
    <col min="4869" max="4869" width="10.5546875" style="3" customWidth="1"/>
    <col min="4870" max="4871" width="11" style="3" customWidth="1"/>
    <col min="4872" max="4872" width="12.44140625" style="3" customWidth="1"/>
    <col min="4873" max="4873" width="16.6640625" style="3" customWidth="1"/>
    <col min="4874" max="4889" width="0.88671875" style="3" customWidth="1"/>
    <col min="4890" max="5121" width="0.88671875" style="3" hidden="1"/>
    <col min="5122" max="5122" width="8.5546875" style="3" customWidth="1"/>
    <col min="5123" max="5123" width="43.5546875" style="3" customWidth="1"/>
    <col min="5124" max="5124" width="17.109375" style="3" customWidth="1"/>
    <col min="5125" max="5125" width="10.5546875" style="3" customWidth="1"/>
    <col min="5126" max="5127" width="11" style="3" customWidth="1"/>
    <col min="5128" max="5128" width="12.44140625" style="3" customWidth="1"/>
    <col min="5129" max="5129" width="16.6640625" style="3" customWidth="1"/>
    <col min="5130" max="5145" width="0.88671875" style="3" customWidth="1"/>
    <col min="5146" max="5377" width="0.88671875" style="3" hidden="1"/>
    <col min="5378" max="5378" width="8.5546875" style="3" customWidth="1"/>
    <col min="5379" max="5379" width="43.5546875" style="3" customWidth="1"/>
    <col min="5380" max="5380" width="17.109375" style="3" customWidth="1"/>
    <col min="5381" max="5381" width="10.5546875" style="3" customWidth="1"/>
    <col min="5382" max="5383" width="11" style="3" customWidth="1"/>
    <col min="5384" max="5384" width="12.44140625" style="3" customWidth="1"/>
    <col min="5385" max="5385" width="16.6640625" style="3" customWidth="1"/>
    <col min="5386" max="5401" width="0.88671875" style="3" customWidth="1"/>
    <col min="5402" max="5633" width="0.88671875" style="3" hidden="1"/>
    <col min="5634" max="5634" width="8.5546875" style="3" customWidth="1"/>
    <col min="5635" max="5635" width="43.5546875" style="3" customWidth="1"/>
    <col min="5636" max="5636" width="17.109375" style="3" customWidth="1"/>
    <col min="5637" max="5637" width="10.5546875" style="3" customWidth="1"/>
    <col min="5638" max="5639" width="11" style="3" customWidth="1"/>
    <col min="5640" max="5640" width="12.44140625" style="3" customWidth="1"/>
    <col min="5641" max="5641" width="16.6640625" style="3" customWidth="1"/>
    <col min="5642" max="5657" width="0.88671875" style="3" customWidth="1"/>
    <col min="5658" max="5889" width="0.88671875" style="3" hidden="1"/>
    <col min="5890" max="5890" width="8.5546875" style="3" customWidth="1"/>
    <col min="5891" max="5891" width="43.5546875" style="3" customWidth="1"/>
    <col min="5892" max="5892" width="17.109375" style="3" customWidth="1"/>
    <col min="5893" max="5893" width="10.5546875" style="3" customWidth="1"/>
    <col min="5894" max="5895" width="11" style="3" customWidth="1"/>
    <col min="5896" max="5896" width="12.44140625" style="3" customWidth="1"/>
    <col min="5897" max="5897" width="16.6640625" style="3" customWidth="1"/>
    <col min="5898" max="5913" width="0.88671875" style="3" customWidth="1"/>
    <col min="5914" max="6145" width="0.88671875" style="3" hidden="1"/>
    <col min="6146" max="6146" width="8.5546875" style="3" customWidth="1"/>
    <col min="6147" max="6147" width="43.5546875" style="3" customWidth="1"/>
    <col min="6148" max="6148" width="17.109375" style="3" customWidth="1"/>
    <col min="6149" max="6149" width="10.5546875" style="3" customWidth="1"/>
    <col min="6150" max="6151" width="11" style="3" customWidth="1"/>
    <col min="6152" max="6152" width="12.44140625" style="3" customWidth="1"/>
    <col min="6153" max="6153" width="16.6640625" style="3" customWidth="1"/>
    <col min="6154" max="6169" width="0.88671875" style="3" customWidth="1"/>
    <col min="6170" max="6401" width="0.88671875" style="3" hidden="1"/>
    <col min="6402" max="6402" width="8.5546875" style="3" customWidth="1"/>
    <col min="6403" max="6403" width="43.5546875" style="3" customWidth="1"/>
    <col min="6404" max="6404" width="17.109375" style="3" customWidth="1"/>
    <col min="6405" max="6405" width="10.5546875" style="3" customWidth="1"/>
    <col min="6406" max="6407" width="11" style="3" customWidth="1"/>
    <col min="6408" max="6408" width="12.44140625" style="3" customWidth="1"/>
    <col min="6409" max="6409" width="16.6640625" style="3" customWidth="1"/>
    <col min="6410" max="6425" width="0.88671875" style="3" customWidth="1"/>
    <col min="6426" max="6657" width="0.88671875" style="3" hidden="1"/>
    <col min="6658" max="6658" width="8.5546875" style="3" customWidth="1"/>
    <col min="6659" max="6659" width="43.5546875" style="3" customWidth="1"/>
    <col min="6660" max="6660" width="17.109375" style="3" customWidth="1"/>
    <col min="6661" max="6661" width="10.5546875" style="3" customWidth="1"/>
    <col min="6662" max="6663" width="11" style="3" customWidth="1"/>
    <col min="6664" max="6664" width="12.44140625" style="3" customWidth="1"/>
    <col min="6665" max="6665" width="16.6640625" style="3" customWidth="1"/>
    <col min="6666" max="6681" width="0.88671875" style="3" customWidth="1"/>
    <col min="6682" max="6913" width="0.88671875" style="3" hidden="1"/>
    <col min="6914" max="6914" width="8.5546875" style="3" customWidth="1"/>
    <col min="6915" max="6915" width="43.5546875" style="3" customWidth="1"/>
    <col min="6916" max="6916" width="17.109375" style="3" customWidth="1"/>
    <col min="6917" max="6917" width="10.5546875" style="3" customWidth="1"/>
    <col min="6918" max="6919" width="11" style="3" customWidth="1"/>
    <col min="6920" max="6920" width="12.44140625" style="3" customWidth="1"/>
    <col min="6921" max="6921" width="16.6640625" style="3" customWidth="1"/>
    <col min="6922" max="6937" width="0.88671875" style="3" customWidth="1"/>
    <col min="6938" max="7169" width="0.88671875" style="3" hidden="1"/>
    <col min="7170" max="7170" width="8.5546875" style="3" customWidth="1"/>
    <col min="7171" max="7171" width="43.5546875" style="3" customWidth="1"/>
    <col min="7172" max="7172" width="17.109375" style="3" customWidth="1"/>
    <col min="7173" max="7173" width="10.5546875" style="3" customWidth="1"/>
    <col min="7174" max="7175" width="11" style="3" customWidth="1"/>
    <col min="7176" max="7176" width="12.44140625" style="3" customWidth="1"/>
    <col min="7177" max="7177" width="16.6640625" style="3" customWidth="1"/>
    <col min="7178" max="7193" width="0.88671875" style="3" customWidth="1"/>
    <col min="7194" max="7425" width="0.88671875" style="3" hidden="1"/>
    <col min="7426" max="7426" width="8.5546875" style="3" customWidth="1"/>
    <col min="7427" max="7427" width="43.5546875" style="3" customWidth="1"/>
    <col min="7428" max="7428" width="17.109375" style="3" customWidth="1"/>
    <col min="7429" max="7429" width="10.5546875" style="3" customWidth="1"/>
    <col min="7430" max="7431" width="11" style="3" customWidth="1"/>
    <col min="7432" max="7432" width="12.44140625" style="3" customWidth="1"/>
    <col min="7433" max="7433" width="16.6640625" style="3" customWidth="1"/>
    <col min="7434" max="7449" width="0.88671875" style="3" customWidth="1"/>
    <col min="7450" max="7681" width="0.88671875" style="3" hidden="1"/>
    <col min="7682" max="7682" width="8.5546875" style="3" customWidth="1"/>
    <col min="7683" max="7683" width="43.5546875" style="3" customWidth="1"/>
    <col min="7684" max="7684" width="17.109375" style="3" customWidth="1"/>
    <col min="7685" max="7685" width="10.5546875" style="3" customWidth="1"/>
    <col min="7686" max="7687" width="11" style="3" customWidth="1"/>
    <col min="7688" max="7688" width="12.44140625" style="3" customWidth="1"/>
    <col min="7689" max="7689" width="16.6640625" style="3" customWidth="1"/>
    <col min="7690" max="7705" width="0.88671875" style="3" customWidth="1"/>
    <col min="7706" max="7937" width="0.88671875" style="3" hidden="1"/>
    <col min="7938" max="7938" width="8.5546875" style="3" customWidth="1"/>
    <col min="7939" max="7939" width="43.5546875" style="3" customWidth="1"/>
    <col min="7940" max="7940" width="17.109375" style="3" customWidth="1"/>
    <col min="7941" max="7941" width="10.5546875" style="3" customWidth="1"/>
    <col min="7942" max="7943" width="11" style="3" customWidth="1"/>
    <col min="7944" max="7944" width="12.44140625" style="3" customWidth="1"/>
    <col min="7945" max="7945" width="16.6640625" style="3" customWidth="1"/>
    <col min="7946" max="7961" width="0.88671875" style="3" customWidth="1"/>
    <col min="7962" max="8193" width="0.88671875" style="3" hidden="1"/>
    <col min="8194" max="8194" width="8.5546875" style="3" customWidth="1"/>
    <col min="8195" max="8195" width="43.5546875" style="3" customWidth="1"/>
    <col min="8196" max="8196" width="17.109375" style="3" customWidth="1"/>
    <col min="8197" max="8197" width="10.5546875" style="3" customWidth="1"/>
    <col min="8198" max="8199" width="11" style="3" customWidth="1"/>
    <col min="8200" max="8200" width="12.44140625" style="3" customWidth="1"/>
    <col min="8201" max="8201" width="16.6640625" style="3" customWidth="1"/>
    <col min="8202" max="8217" width="0.88671875" style="3" customWidth="1"/>
    <col min="8218" max="8449" width="0.88671875" style="3" hidden="1"/>
    <col min="8450" max="8450" width="8.5546875" style="3" customWidth="1"/>
    <col min="8451" max="8451" width="43.5546875" style="3" customWidth="1"/>
    <col min="8452" max="8452" width="17.109375" style="3" customWidth="1"/>
    <col min="8453" max="8453" width="10.5546875" style="3" customWidth="1"/>
    <col min="8454" max="8455" width="11" style="3" customWidth="1"/>
    <col min="8456" max="8456" width="12.44140625" style="3" customWidth="1"/>
    <col min="8457" max="8457" width="16.6640625" style="3" customWidth="1"/>
    <col min="8458" max="8473" width="0.88671875" style="3" customWidth="1"/>
    <col min="8474" max="8705" width="0.88671875" style="3" hidden="1"/>
    <col min="8706" max="8706" width="8.5546875" style="3" customWidth="1"/>
    <col min="8707" max="8707" width="43.5546875" style="3" customWidth="1"/>
    <col min="8708" max="8708" width="17.109375" style="3" customWidth="1"/>
    <col min="8709" max="8709" width="10.5546875" style="3" customWidth="1"/>
    <col min="8710" max="8711" width="11" style="3" customWidth="1"/>
    <col min="8712" max="8712" width="12.44140625" style="3" customWidth="1"/>
    <col min="8713" max="8713" width="16.6640625" style="3" customWidth="1"/>
    <col min="8714" max="8729" width="0.88671875" style="3" customWidth="1"/>
    <col min="8730" max="8961" width="0.88671875" style="3" hidden="1"/>
    <col min="8962" max="8962" width="8.5546875" style="3" customWidth="1"/>
    <col min="8963" max="8963" width="43.5546875" style="3" customWidth="1"/>
    <col min="8964" max="8964" width="17.109375" style="3" customWidth="1"/>
    <col min="8965" max="8965" width="10.5546875" style="3" customWidth="1"/>
    <col min="8966" max="8967" width="11" style="3" customWidth="1"/>
    <col min="8968" max="8968" width="12.44140625" style="3" customWidth="1"/>
    <col min="8969" max="8969" width="16.6640625" style="3" customWidth="1"/>
    <col min="8970" max="8985" width="0.88671875" style="3" customWidth="1"/>
    <col min="8986" max="9217" width="0.88671875" style="3" hidden="1"/>
    <col min="9218" max="9218" width="8.5546875" style="3" customWidth="1"/>
    <col min="9219" max="9219" width="43.5546875" style="3" customWidth="1"/>
    <col min="9220" max="9220" width="17.109375" style="3" customWidth="1"/>
    <col min="9221" max="9221" width="10.5546875" style="3" customWidth="1"/>
    <col min="9222" max="9223" width="11" style="3" customWidth="1"/>
    <col min="9224" max="9224" width="12.44140625" style="3" customWidth="1"/>
    <col min="9225" max="9225" width="16.6640625" style="3" customWidth="1"/>
    <col min="9226" max="9241" width="0.88671875" style="3" customWidth="1"/>
    <col min="9242" max="9473" width="0.88671875" style="3" hidden="1"/>
    <col min="9474" max="9474" width="8.5546875" style="3" customWidth="1"/>
    <col min="9475" max="9475" width="43.5546875" style="3" customWidth="1"/>
    <col min="9476" max="9476" width="17.109375" style="3" customWidth="1"/>
    <col min="9477" max="9477" width="10.5546875" style="3" customWidth="1"/>
    <col min="9478" max="9479" width="11" style="3" customWidth="1"/>
    <col min="9480" max="9480" width="12.44140625" style="3" customWidth="1"/>
    <col min="9481" max="9481" width="16.6640625" style="3" customWidth="1"/>
    <col min="9482" max="9497" width="0.88671875" style="3" customWidth="1"/>
    <col min="9498" max="9729" width="0.88671875" style="3" hidden="1"/>
    <col min="9730" max="9730" width="8.5546875" style="3" customWidth="1"/>
    <col min="9731" max="9731" width="43.5546875" style="3" customWidth="1"/>
    <col min="9732" max="9732" width="17.109375" style="3" customWidth="1"/>
    <col min="9733" max="9733" width="10.5546875" style="3" customWidth="1"/>
    <col min="9734" max="9735" width="11" style="3" customWidth="1"/>
    <col min="9736" max="9736" width="12.44140625" style="3" customWidth="1"/>
    <col min="9737" max="9737" width="16.6640625" style="3" customWidth="1"/>
    <col min="9738" max="9753" width="0.88671875" style="3" customWidth="1"/>
    <col min="9754" max="9985" width="0.88671875" style="3" hidden="1"/>
    <col min="9986" max="9986" width="8.5546875" style="3" customWidth="1"/>
    <col min="9987" max="9987" width="43.5546875" style="3" customWidth="1"/>
    <col min="9988" max="9988" width="17.109375" style="3" customWidth="1"/>
    <col min="9989" max="9989" width="10.5546875" style="3" customWidth="1"/>
    <col min="9990" max="9991" width="11" style="3" customWidth="1"/>
    <col min="9992" max="9992" width="12.44140625" style="3" customWidth="1"/>
    <col min="9993" max="9993" width="16.6640625" style="3" customWidth="1"/>
    <col min="9994" max="10009" width="0.88671875" style="3" customWidth="1"/>
    <col min="10010" max="10241" width="0.88671875" style="3" hidden="1"/>
    <col min="10242" max="10242" width="8.5546875" style="3" customWidth="1"/>
    <col min="10243" max="10243" width="43.5546875" style="3" customWidth="1"/>
    <col min="10244" max="10244" width="17.109375" style="3" customWidth="1"/>
    <col min="10245" max="10245" width="10.5546875" style="3" customWidth="1"/>
    <col min="10246" max="10247" width="11" style="3" customWidth="1"/>
    <col min="10248" max="10248" width="12.44140625" style="3" customWidth="1"/>
    <col min="10249" max="10249" width="16.6640625" style="3" customWidth="1"/>
    <col min="10250" max="10265" width="0.88671875" style="3" customWidth="1"/>
    <col min="10266" max="10497" width="0.88671875" style="3" hidden="1"/>
    <col min="10498" max="10498" width="8.5546875" style="3" customWidth="1"/>
    <col min="10499" max="10499" width="43.5546875" style="3" customWidth="1"/>
    <col min="10500" max="10500" width="17.109375" style="3" customWidth="1"/>
    <col min="10501" max="10501" width="10.5546875" style="3" customWidth="1"/>
    <col min="10502" max="10503" width="11" style="3" customWidth="1"/>
    <col min="10504" max="10504" width="12.44140625" style="3" customWidth="1"/>
    <col min="10505" max="10505" width="16.6640625" style="3" customWidth="1"/>
    <col min="10506" max="10521" width="0.88671875" style="3" customWidth="1"/>
    <col min="10522" max="10753" width="0.88671875" style="3" hidden="1"/>
    <col min="10754" max="10754" width="8.5546875" style="3" customWidth="1"/>
    <col min="10755" max="10755" width="43.5546875" style="3" customWidth="1"/>
    <col min="10756" max="10756" width="17.109375" style="3" customWidth="1"/>
    <col min="10757" max="10757" width="10.5546875" style="3" customWidth="1"/>
    <col min="10758" max="10759" width="11" style="3" customWidth="1"/>
    <col min="10760" max="10760" width="12.44140625" style="3" customWidth="1"/>
    <col min="10761" max="10761" width="16.6640625" style="3" customWidth="1"/>
    <col min="10762" max="10777" width="0.88671875" style="3" customWidth="1"/>
    <col min="10778" max="11009" width="0.88671875" style="3" hidden="1"/>
    <col min="11010" max="11010" width="8.5546875" style="3" customWidth="1"/>
    <col min="11011" max="11011" width="43.5546875" style="3" customWidth="1"/>
    <col min="11012" max="11012" width="17.109375" style="3" customWidth="1"/>
    <col min="11013" max="11013" width="10.5546875" style="3" customWidth="1"/>
    <col min="11014" max="11015" width="11" style="3" customWidth="1"/>
    <col min="11016" max="11016" width="12.44140625" style="3" customWidth="1"/>
    <col min="11017" max="11017" width="16.6640625" style="3" customWidth="1"/>
    <col min="11018" max="11033" width="0.88671875" style="3" customWidth="1"/>
    <col min="11034" max="11265" width="0.88671875" style="3" hidden="1"/>
    <col min="11266" max="11266" width="8.5546875" style="3" customWidth="1"/>
    <col min="11267" max="11267" width="43.5546875" style="3" customWidth="1"/>
    <col min="11268" max="11268" width="17.109375" style="3" customWidth="1"/>
    <col min="11269" max="11269" width="10.5546875" style="3" customWidth="1"/>
    <col min="11270" max="11271" width="11" style="3" customWidth="1"/>
    <col min="11272" max="11272" width="12.44140625" style="3" customWidth="1"/>
    <col min="11273" max="11273" width="16.6640625" style="3" customWidth="1"/>
    <col min="11274" max="11289" width="0.88671875" style="3" customWidth="1"/>
    <col min="11290" max="11521" width="0.88671875" style="3" hidden="1"/>
    <col min="11522" max="11522" width="8.5546875" style="3" customWidth="1"/>
    <col min="11523" max="11523" width="43.5546875" style="3" customWidth="1"/>
    <col min="11524" max="11524" width="17.109375" style="3" customWidth="1"/>
    <col min="11525" max="11525" width="10.5546875" style="3" customWidth="1"/>
    <col min="11526" max="11527" width="11" style="3" customWidth="1"/>
    <col min="11528" max="11528" width="12.44140625" style="3" customWidth="1"/>
    <col min="11529" max="11529" width="16.6640625" style="3" customWidth="1"/>
    <col min="11530" max="11545" width="0.88671875" style="3" customWidth="1"/>
    <col min="11546" max="11777" width="0.88671875" style="3" hidden="1"/>
    <col min="11778" max="11778" width="8.5546875" style="3" customWidth="1"/>
    <col min="11779" max="11779" width="43.5546875" style="3" customWidth="1"/>
    <col min="11780" max="11780" width="17.109375" style="3" customWidth="1"/>
    <col min="11781" max="11781" width="10.5546875" style="3" customWidth="1"/>
    <col min="11782" max="11783" width="11" style="3" customWidth="1"/>
    <col min="11784" max="11784" width="12.44140625" style="3" customWidth="1"/>
    <col min="11785" max="11785" width="16.6640625" style="3" customWidth="1"/>
    <col min="11786" max="11801" width="0.88671875" style="3" customWidth="1"/>
    <col min="11802" max="12033" width="0.88671875" style="3" hidden="1"/>
    <col min="12034" max="12034" width="8.5546875" style="3" customWidth="1"/>
    <col min="12035" max="12035" width="43.5546875" style="3" customWidth="1"/>
    <col min="12036" max="12036" width="17.109375" style="3" customWidth="1"/>
    <col min="12037" max="12037" width="10.5546875" style="3" customWidth="1"/>
    <col min="12038" max="12039" width="11" style="3" customWidth="1"/>
    <col min="12040" max="12040" width="12.44140625" style="3" customWidth="1"/>
    <col min="12041" max="12041" width="16.6640625" style="3" customWidth="1"/>
    <col min="12042" max="12057" width="0.88671875" style="3" customWidth="1"/>
    <col min="12058" max="12289" width="0.88671875" style="3" hidden="1"/>
    <col min="12290" max="12290" width="8.5546875" style="3" customWidth="1"/>
    <col min="12291" max="12291" width="43.5546875" style="3" customWidth="1"/>
    <col min="12292" max="12292" width="17.109375" style="3" customWidth="1"/>
    <col min="12293" max="12293" width="10.5546875" style="3" customWidth="1"/>
    <col min="12294" max="12295" width="11" style="3" customWidth="1"/>
    <col min="12296" max="12296" width="12.44140625" style="3" customWidth="1"/>
    <col min="12297" max="12297" width="16.6640625" style="3" customWidth="1"/>
    <col min="12298" max="12313" width="0.88671875" style="3" customWidth="1"/>
    <col min="12314" max="12545" width="0.88671875" style="3" hidden="1"/>
    <col min="12546" max="12546" width="8.5546875" style="3" customWidth="1"/>
    <col min="12547" max="12547" width="43.5546875" style="3" customWidth="1"/>
    <col min="12548" max="12548" width="17.109375" style="3" customWidth="1"/>
    <col min="12549" max="12549" width="10.5546875" style="3" customWidth="1"/>
    <col min="12550" max="12551" width="11" style="3" customWidth="1"/>
    <col min="12552" max="12552" width="12.44140625" style="3" customWidth="1"/>
    <col min="12553" max="12553" width="16.6640625" style="3" customWidth="1"/>
    <col min="12554" max="12569" width="0.88671875" style="3" customWidth="1"/>
    <col min="12570" max="12801" width="0.88671875" style="3" hidden="1"/>
    <col min="12802" max="12802" width="8.5546875" style="3" customWidth="1"/>
    <col min="12803" max="12803" width="43.5546875" style="3" customWidth="1"/>
    <col min="12804" max="12804" width="17.109375" style="3" customWidth="1"/>
    <col min="12805" max="12805" width="10.5546875" style="3" customWidth="1"/>
    <col min="12806" max="12807" width="11" style="3" customWidth="1"/>
    <col min="12808" max="12808" width="12.44140625" style="3" customWidth="1"/>
    <col min="12809" max="12809" width="16.6640625" style="3" customWidth="1"/>
    <col min="12810" max="12825" width="0.88671875" style="3" customWidth="1"/>
    <col min="12826" max="13057" width="0.88671875" style="3" hidden="1"/>
    <col min="13058" max="13058" width="8.5546875" style="3" customWidth="1"/>
    <col min="13059" max="13059" width="43.5546875" style="3" customWidth="1"/>
    <col min="13060" max="13060" width="17.109375" style="3" customWidth="1"/>
    <col min="13061" max="13061" width="10.5546875" style="3" customWidth="1"/>
    <col min="13062" max="13063" width="11" style="3" customWidth="1"/>
    <col min="13064" max="13064" width="12.44140625" style="3" customWidth="1"/>
    <col min="13065" max="13065" width="16.6640625" style="3" customWidth="1"/>
    <col min="13066" max="13081" width="0.88671875" style="3" customWidth="1"/>
    <col min="13082" max="13313" width="0.88671875" style="3" hidden="1"/>
    <col min="13314" max="13314" width="8.5546875" style="3" customWidth="1"/>
    <col min="13315" max="13315" width="43.5546875" style="3" customWidth="1"/>
    <col min="13316" max="13316" width="17.109375" style="3" customWidth="1"/>
    <col min="13317" max="13317" width="10.5546875" style="3" customWidth="1"/>
    <col min="13318" max="13319" width="11" style="3" customWidth="1"/>
    <col min="13320" max="13320" width="12.44140625" style="3" customWidth="1"/>
    <col min="13321" max="13321" width="16.6640625" style="3" customWidth="1"/>
    <col min="13322" max="13337" width="0.88671875" style="3" customWidth="1"/>
    <col min="13338" max="13569" width="0.88671875" style="3" hidden="1"/>
    <col min="13570" max="13570" width="8.5546875" style="3" customWidth="1"/>
    <col min="13571" max="13571" width="43.5546875" style="3" customWidth="1"/>
    <col min="13572" max="13572" width="17.109375" style="3" customWidth="1"/>
    <col min="13573" max="13573" width="10.5546875" style="3" customWidth="1"/>
    <col min="13574" max="13575" width="11" style="3" customWidth="1"/>
    <col min="13576" max="13576" width="12.44140625" style="3" customWidth="1"/>
    <col min="13577" max="13577" width="16.6640625" style="3" customWidth="1"/>
    <col min="13578" max="13593" width="0.88671875" style="3" customWidth="1"/>
    <col min="13594" max="13825" width="0.88671875" style="3" hidden="1"/>
    <col min="13826" max="13826" width="8.5546875" style="3" customWidth="1"/>
    <col min="13827" max="13827" width="43.5546875" style="3" customWidth="1"/>
    <col min="13828" max="13828" width="17.109375" style="3" customWidth="1"/>
    <col min="13829" max="13829" width="10.5546875" style="3" customWidth="1"/>
    <col min="13830" max="13831" width="11" style="3" customWidth="1"/>
    <col min="13832" max="13832" width="12.44140625" style="3" customWidth="1"/>
    <col min="13833" max="13833" width="16.6640625" style="3" customWidth="1"/>
    <col min="13834" max="13849" width="0.88671875" style="3" customWidth="1"/>
    <col min="13850" max="14081" width="0.88671875" style="3" hidden="1"/>
    <col min="14082" max="14082" width="8.5546875" style="3" customWidth="1"/>
    <col min="14083" max="14083" width="43.5546875" style="3" customWidth="1"/>
    <col min="14084" max="14084" width="17.109375" style="3" customWidth="1"/>
    <col min="14085" max="14085" width="10.5546875" style="3" customWidth="1"/>
    <col min="14086" max="14087" width="11" style="3" customWidth="1"/>
    <col min="14088" max="14088" width="12.44140625" style="3" customWidth="1"/>
    <col min="14089" max="14089" width="16.6640625" style="3" customWidth="1"/>
    <col min="14090" max="14105" width="0.88671875" style="3" customWidth="1"/>
    <col min="14106" max="14337" width="0.88671875" style="3" hidden="1"/>
    <col min="14338" max="14338" width="8.5546875" style="3" customWidth="1"/>
    <col min="14339" max="14339" width="43.5546875" style="3" customWidth="1"/>
    <col min="14340" max="14340" width="17.109375" style="3" customWidth="1"/>
    <col min="14341" max="14341" width="10.5546875" style="3" customWidth="1"/>
    <col min="14342" max="14343" width="11" style="3" customWidth="1"/>
    <col min="14344" max="14344" width="12.44140625" style="3" customWidth="1"/>
    <col min="14345" max="14345" width="16.6640625" style="3" customWidth="1"/>
    <col min="14346" max="14361" width="0.88671875" style="3" customWidth="1"/>
    <col min="14362" max="14593" width="0.88671875" style="3" hidden="1"/>
    <col min="14594" max="14594" width="8.5546875" style="3" customWidth="1"/>
    <col min="14595" max="14595" width="43.5546875" style="3" customWidth="1"/>
    <col min="14596" max="14596" width="17.109375" style="3" customWidth="1"/>
    <col min="14597" max="14597" width="10.5546875" style="3" customWidth="1"/>
    <col min="14598" max="14599" width="11" style="3" customWidth="1"/>
    <col min="14600" max="14600" width="12.44140625" style="3" customWidth="1"/>
    <col min="14601" max="14601" width="16.6640625" style="3" customWidth="1"/>
    <col min="14602" max="14617" width="0.88671875" style="3" customWidth="1"/>
    <col min="14618" max="14849" width="0.88671875" style="3" hidden="1"/>
    <col min="14850" max="14850" width="8.5546875" style="3" customWidth="1"/>
    <col min="14851" max="14851" width="43.5546875" style="3" customWidth="1"/>
    <col min="14852" max="14852" width="17.109375" style="3" customWidth="1"/>
    <col min="14853" max="14853" width="10.5546875" style="3" customWidth="1"/>
    <col min="14854" max="14855" width="11" style="3" customWidth="1"/>
    <col min="14856" max="14856" width="12.44140625" style="3" customWidth="1"/>
    <col min="14857" max="14857" width="16.6640625" style="3" customWidth="1"/>
    <col min="14858" max="14873" width="0.88671875" style="3" customWidth="1"/>
    <col min="14874" max="15105" width="0.88671875" style="3" hidden="1"/>
    <col min="15106" max="15106" width="8.5546875" style="3" customWidth="1"/>
    <col min="15107" max="15107" width="43.5546875" style="3" customWidth="1"/>
    <col min="15108" max="15108" width="17.109375" style="3" customWidth="1"/>
    <col min="15109" max="15109" width="10.5546875" style="3" customWidth="1"/>
    <col min="15110" max="15111" width="11" style="3" customWidth="1"/>
    <col min="15112" max="15112" width="12.44140625" style="3" customWidth="1"/>
    <col min="15113" max="15113" width="16.6640625" style="3" customWidth="1"/>
    <col min="15114" max="15129" width="0.88671875" style="3" customWidth="1"/>
    <col min="15130" max="15361" width="0.88671875" style="3" hidden="1"/>
    <col min="15362" max="15362" width="8.5546875" style="3" customWidth="1"/>
    <col min="15363" max="15363" width="43.5546875" style="3" customWidth="1"/>
    <col min="15364" max="15364" width="17.109375" style="3" customWidth="1"/>
    <col min="15365" max="15365" width="10.5546875" style="3" customWidth="1"/>
    <col min="15366" max="15367" width="11" style="3" customWidth="1"/>
    <col min="15368" max="15368" width="12.44140625" style="3" customWidth="1"/>
    <col min="15369" max="15369" width="16.6640625" style="3" customWidth="1"/>
    <col min="15370" max="15385" width="0.88671875" style="3" customWidth="1"/>
    <col min="15386" max="15617" width="0.88671875" style="3" hidden="1"/>
    <col min="15618" max="15618" width="8.5546875" style="3" customWidth="1"/>
    <col min="15619" max="15619" width="43.5546875" style="3" customWidth="1"/>
    <col min="15620" max="15620" width="17.109375" style="3" customWidth="1"/>
    <col min="15621" max="15621" width="10.5546875" style="3" customWidth="1"/>
    <col min="15622" max="15623" width="11" style="3" customWidth="1"/>
    <col min="15624" max="15624" width="12.44140625" style="3" customWidth="1"/>
    <col min="15625" max="15625" width="16.6640625" style="3" customWidth="1"/>
    <col min="15626" max="15641" width="0.88671875" style="3" customWidth="1"/>
    <col min="15642" max="15873" width="0.88671875" style="3" hidden="1"/>
    <col min="15874" max="15874" width="8.5546875" style="3" customWidth="1"/>
    <col min="15875" max="15875" width="43.5546875" style="3" customWidth="1"/>
    <col min="15876" max="15876" width="17.109375" style="3" customWidth="1"/>
    <col min="15877" max="15877" width="10.5546875" style="3" customWidth="1"/>
    <col min="15878" max="15879" width="11" style="3" customWidth="1"/>
    <col min="15880" max="15880" width="12.44140625" style="3" customWidth="1"/>
    <col min="15881" max="15881" width="16.6640625" style="3" customWidth="1"/>
    <col min="15882" max="15897" width="0.88671875" style="3" customWidth="1"/>
    <col min="15898" max="16129" width="0.88671875" style="3" hidden="1"/>
    <col min="16130" max="16130" width="8.5546875" style="3" customWidth="1"/>
    <col min="16131" max="16131" width="43.5546875" style="3" customWidth="1"/>
    <col min="16132" max="16132" width="17.109375" style="3" customWidth="1"/>
    <col min="16133" max="16133" width="10.5546875" style="3" customWidth="1"/>
    <col min="16134" max="16135" width="11" style="3" customWidth="1"/>
    <col min="16136" max="16136" width="12.44140625" style="3" customWidth="1"/>
    <col min="16137" max="16137" width="16.6640625" style="3" customWidth="1"/>
    <col min="16138" max="16153" width="0.88671875" style="3" customWidth="1"/>
    <col min="16154" max="16156" width="0" style="3" hidden="1"/>
    <col min="16157" max="16384" width="0.88671875" style="3" hidden="1"/>
  </cols>
  <sheetData>
    <row r="1" spans="1:9" ht="12" customHeight="1">
      <c r="G1" s="2"/>
      <c r="H1" s="2" t="s">
        <v>257</v>
      </c>
    </row>
    <row r="2" spans="1:9" ht="12" customHeight="1">
      <c r="G2" s="2"/>
      <c r="H2" s="2" t="s">
        <v>1</v>
      </c>
    </row>
    <row r="3" spans="1:9" ht="12" customHeight="1">
      <c r="G3" s="2"/>
      <c r="H3" s="2" t="s">
        <v>2</v>
      </c>
    </row>
    <row r="4" spans="1:9" ht="12" customHeight="1">
      <c r="G4" s="2"/>
      <c r="H4" s="2" t="s">
        <v>3</v>
      </c>
    </row>
    <row r="5" spans="1:9" ht="15" customHeight="1"/>
    <row r="6" spans="1:9" ht="13.5" customHeight="1">
      <c r="A6" s="335" t="s">
        <v>258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>
      <c r="A8" s="342" t="s">
        <v>234</v>
      </c>
      <c r="B8" s="343" t="s">
        <v>6</v>
      </c>
      <c r="C8" s="342" t="s">
        <v>259</v>
      </c>
      <c r="D8" s="342">
        <v>2014</v>
      </c>
      <c r="E8" s="343"/>
      <c r="F8" s="344">
        <v>2015</v>
      </c>
      <c r="G8" s="345"/>
      <c r="H8" s="342">
        <v>2016</v>
      </c>
      <c r="I8" s="342"/>
    </row>
    <row r="9" spans="1:9" ht="27.6">
      <c r="A9" s="343"/>
      <c r="B9" s="343"/>
      <c r="C9" s="342"/>
      <c r="D9" s="233" t="s">
        <v>8</v>
      </c>
      <c r="E9" s="233" t="s">
        <v>9</v>
      </c>
      <c r="F9" s="233" t="s">
        <v>8</v>
      </c>
      <c r="G9" s="233" t="s">
        <v>10</v>
      </c>
      <c r="H9" s="232" t="s">
        <v>545</v>
      </c>
      <c r="I9" s="232" t="s">
        <v>546</v>
      </c>
    </row>
    <row r="10" spans="1:9">
      <c r="A10" s="50">
        <v>1</v>
      </c>
      <c r="B10" s="50">
        <v>2</v>
      </c>
      <c r="C10" s="50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3">
        <v>9</v>
      </c>
    </row>
    <row r="11" spans="1:9">
      <c r="A11" s="50" t="s">
        <v>260</v>
      </c>
      <c r="B11" s="37" t="s">
        <v>542</v>
      </c>
      <c r="C11" s="50"/>
      <c r="D11" s="60"/>
      <c r="E11" s="60"/>
      <c r="F11" s="60"/>
      <c r="G11" s="60"/>
      <c r="H11" s="60"/>
      <c r="I11" s="60"/>
    </row>
    <row r="12" spans="1:9">
      <c r="A12" s="50">
        <v>1</v>
      </c>
      <c r="B12" s="15" t="s">
        <v>262</v>
      </c>
      <c r="C12" s="70" t="s">
        <v>543</v>
      </c>
      <c r="D12" s="60"/>
      <c r="E12" s="60"/>
      <c r="F12" s="60"/>
      <c r="G12" s="60"/>
      <c r="H12" s="60"/>
      <c r="I12" s="60"/>
    </row>
    <row r="13" spans="1:9" ht="27.6">
      <c r="A13" s="50" t="s">
        <v>12</v>
      </c>
      <c r="B13" s="8" t="s">
        <v>263</v>
      </c>
      <c r="C13" s="70" t="s">
        <v>543</v>
      </c>
      <c r="D13" s="60">
        <f t="shared" ref="D13:I13" si="0">D18</f>
        <v>70.11</v>
      </c>
      <c r="E13" s="60">
        <v>79.03</v>
      </c>
      <c r="F13" s="60">
        <f t="shared" si="0"/>
        <v>31.089900000000007</v>
      </c>
      <c r="G13" s="60">
        <f t="shared" si="0"/>
        <v>72</v>
      </c>
      <c r="H13" s="60">
        <f t="shared" si="0"/>
        <v>72</v>
      </c>
      <c r="I13" s="60">
        <f t="shared" si="0"/>
        <v>0</v>
      </c>
    </row>
    <row r="14" spans="1:9">
      <c r="A14" s="50" t="s">
        <v>15</v>
      </c>
      <c r="B14" s="6" t="s">
        <v>264</v>
      </c>
      <c r="C14" s="70" t="s">
        <v>543</v>
      </c>
      <c r="D14" s="60"/>
      <c r="E14" s="60"/>
      <c r="F14" s="60"/>
      <c r="G14" s="60"/>
      <c r="H14" s="60"/>
      <c r="I14" s="60"/>
    </row>
    <row r="15" spans="1:9">
      <c r="A15" s="50" t="s">
        <v>17</v>
      </c>
      <c r="B15" s="6" t="s">
        <v>265</v>
      </c>
      <c r="C15" s="70" t="s">
        <v>543</v>
      </c>
      <c r="D15" s="60"/>
      <c r="E15" s="60"/>
      <c r="F15" s="60"/>
      <c r="G15" s="60"/>
      <c r="H15" s="60"/>
      <c r="I15" s="60"/>
    </row>
    <row r="16" spans="1:9">
      <c r="A16" s="50" t="s">
        <v>19</v>
      </c>
      <c r="B16" s="6" t="s">
        <v>266</v>
      </c>
      <c r="C16" s="70" t="s">
        <v>543</v>
      </c>
      <c r="D16" s="60"/>
      <c r="E16" s="60"/>
      <c r="F16" s="60"/>
      <c r="G16" s="60"/>
      <c r="H16" s="60"/>
      <c r="I16" s="60"/>
    </row>
    <row r="17" spans="1:9">
      <c r="A17" s="50" t="s">
        <v>267</v>
      </c>
      <c r="B17" s="6" t="s">
        <v>268</v>
      </c>
      <c r="C17" s="70" t="s">
        <v>543</v>
      </c>
      <c r="D17" s="60"/>
      <c r="E17" s="60"/>
      <c r="F17" s="60"/>
      <c r="G17" s="60"/>
      <c r="H17" s="60"/>
      <c r="I17" s="60"/>
    </row>
    <row r="18" spans="1:9" s="200" customFormat="1">
      <c r="A18" s="194" t="s">
        <v>269</v>
      </c>
      <c r="B18" s="289" t="s">
        <v>270</v>
      </c>
      <c r="C18" s="194" t="s">
        <v>543</v>
      </c>
      <c r="D18" s="199">
        <f>70.11*1</f>
        <v>70.11</v>
      </c>
      <c r="E18" s="199">
        <v>79.03</v>
      </c>
      <c r="F18" s="199">
        <f>'1.Баланс ВС'!J16*0.93</f>
        <v>31.089900000000007</v>
      </c>
      <c r="G18" s="199">
        <v>72</v>
      </c>
      <c r="H18" s="199">
        <v>72</v>
      </c>
      <c r="I18" s="199"/>
    </row>
    <row r="19" spans="1:9" ht="27.6">
      <c r="A19" s="50" t="s">
        <v>21</v>
      </c>
      <c r="B19" s="8" t="s">
        <v>271</v>
      </c>
      <c r="C19" s="70" t="s">
        <v>543</v>
      </c>
      <c r="D19" s="60"/>
      <c r="E19" s="60"/>
      <c r="F19" s="60"/>
      <c r="G19" s="60"/>
      <c r="H19" s="60"/>
      <c r="I19" s="60"/>
    </row>
    <row r="20" spans="1:9">
      <c r="A20" s="50" t="s">
        <v>126</v>
      </c>
      <c r="B20" s="6" t="s">
        <v>272</v>
      </c>
      <c r="C20" s="50" t="s">
        <v>273</v>
      </c>
      <c r="D20" s="60"/>
      <c r="E20" s="60"/>
      <c r="F20" s="60"/>
      <c r="G20" s="60"/>
      <c r="H20" s="60"/>
      <c r="I20" s="60"/>
    </row>
    <row r="21" spans="1:9" hidden="1">
      <c r="A21" s="50" t="s">
        <v>274</v>
      </c>
      <c r="B21" s="9" t="s">
        <v>264</v>
      </c>
      <c r="C21" s="50" t="s">
        <v>273</v>
      </c>
      <c r="D21" s="60"/>
      <c r="E21" s="60"/>
      <c r="F21" s="60"/>
      <c r="G21" s="60"/>
      <c r="H21" s="60"/>
      <c r="I21" s="60"/>
    </row>
    <row r="22" spans="1:9" hidden="1">
      <c r="A22" s="50" t="s">
        <v>275</v>
      </c>
      <c r="B22" s="9" t="s">
        <v>265</v>
      </c>
      <c r="C22" s="50" t="s">
        <v>273</v>
      </c>
      <c r="D22" s="60"/>
      <c r="E22" s="60"/>
      <c r="F22" s="60"/>
      <c r="G22" s="60"/>
      <c r="H22" s="60"/>
      <c r="I22" s="60"/>
    </row>
    <row r="23" spans="1:9" hidden="1">
      <c r="A23" s="50" t="s">
        <v>276</v>
      </c>
      <c r="B23" s="9" t="s">
        <v>266</v>
      </c>
      <c r="C23" s="50" t="s">
        <v>273</v>
      </c>
      <c r="D23" s="60"/>
      <c r="E23" s="60"/>
      <c r="F23" s="60"/>
      <c r="G23" s="60"/>
      <c r="H23" s="60"/>
      <c r="I23" s="60"/>
    </row>
    <row r="24" spans="1:9" hidden="1">
      <c r="A24" s="50" t="s">
        <v>277</v>
      </c>
      <c r="B24" s="9" t="s">
        <v>268</v>
      </c>
      <c r="C24" s="50" t="s">
        <v>273</v>
      </c>
      <c r="D24" s="60"/>
      <c r="E24" s="60"/>
      <c r="F24" s="60"/>
      <c r="G24" s="60"/>
      <c r="H24" s="60"/>
      <c r="I24" s="60"/>
    </row>
    <row r="25" spans="1:9" hidden="1">
      <c r="A25" s="50" t="s">
        <v>278</v>
      </c>
      <c r="B25" s="21" t="s">
        <v>279</v>
      </c>
      <c r="C25" s="50" t="s">
        <v>273</v>
      </c>
      <c r="D25" s="60"/>
      <c r="E25" s="60"/>
      <c r="F25" s="60"/>
      <c r="G25" s="60"/>
      <c r="H25" s="60"/>
      <c r="I25" s="60"/>
    </row>
    <row r="26" spans="1:9">
      <c r="A26" s="50" t="s">
        <v>127</v>
      </c>
      <c r="B26" s="7" t="s">
        <v>280</v>
      </c>
      <c r="C26" s="70" t="s">
        <v>543</v>
      </c>
      <c r="D26" s="60"/>
      <c r="E26" s="60"/>
      <c r="F26" s="60"/>
      <c r="G26" s="60"/>
      <c r="H26" s="60"/>
      <c r="I26" s="60"/>
    </row>
    <row r="27" spans="1:9" hidden="1">
      <c r="A27" s="50" t="s">
        <v>128</v>
      </c>
      <c r="B27" s="9" t="s">
        <v>264</v>
      </c>
      <c r="C27" s="70" t="s">
        <v>543</v>
      </c>
      <c r="D27" s="60"/>
      <c r="E27" s="60"/>
      <c r="F27" s="60"/>
      <c r="G27" s="60"/>
      <c r="H27" s="60"/>
      <c r="I27" s="60"/>
    </row>
    <row r="28" spans="1:9" hidden="1">
      <c r="A28" s="50" t="s">
        <v>129</v>
      </c>
      <c r="B28" s="9" t="s">
        <v>265</v>
      </c>
      <c r="C28" s="70" t="s">
        <v>543</v>
      </c>
      <c r="D28" s="60"/>
      <c r="E28" s="60"/>
      <c r="F28" s="60"/>
      <c r="G28" s="60"/>
      <c r="H28" s="60"/>
      <c r="I28" s="60"/>
    </row>
    <row r="29" spans="1:9" hidden="1">
      <c r="A29" s="50" t="s">
        <v>281</v>
      </c>
      <c r="B29" s="9" t="s">
        <v>266</v>
      </c>
      <c r="C29" s="70" t="s">
        <v>543</v>
      </c>
      <c r="D29" s="60"/>
      <c r="E29" s="60"/>
      <c r="F29" s="60"/>
      <c r="G29" s="60"/>
      <c r="H29" s="60"/>
      <c r="I29" s="60"/>
    </row>
    <row r="30" spans="1:9" hidden="1">
      <c r="A30" s="50" t="s">
        <v>282</v>
      </c>
      <c r="B30" s="9" t="s">
        <v>268</v>
      </c>
      <c r="C30" s="70" t="s">
        <v>543</v>
      </c>
      <c r="D30" s="60"/>
      <c r="E30" s="60"/>
      <c r="F30" s="60"/>
      <c r="G30" s="60"/>
      <c r="H30" s="60"/>
      <c r="I30" s="60"/>
    </row>
    <row r="31" spans="1:9" hidden="1">
      <c r="A31" s="50" t="s">
        <v>283</v>
      </c>
      <c r="B31" s="21" t="s">
        <v>279</v>
      </c>
      <c r="C31" s="70" t="s">
        <v>543</v>
      </c>
      <c r="D31" s="60"/>
      <c r="E31" s="60"/>
      <c r="F31" s="60"/>
      <c r="G31" s="60"/>
      <c r="H31" s="60"/>
      <c r="I31" s="60"/>
    </row>
    <row r="32" spans="1:9">
      <c r="A32" s="50">
        <v>2</v>
      </c>
      <c r="B32" s="16" t="s">
        <v>284</v>
      </c>
      <c r="C32" s="50"/>
      <c r="D32" s="60"/>
      <c r="E32" s="60"/>
      <c r="F32" s="60"/>
      <c r="G32" s="60"/>
      <c r="H32" s="60"/>
      <c r="I32" s="60"/>
    </row>
    <row r="33" spans="1:10" s="200" customFormat="1">
      <c r="A33" s="194" t="s">
        <v>28</v>
      </c>
      <c r="B33" s="290" t="s">
        <v>285</v>
      </c>
      <c r="C33" s="194" t="s">
        <v>286</v>
      </c>
      <c r="D33" s="199">
        <f>2.2*1.073*1.18</f>
        <v>2.7855080000000001</v>
      </c>
      <c r="E33" s="199">
        <v>2.69</v>
      </c>
      <c r="F33" s="199">
        <f>2.14*1.18*1.074</f>
        <v>2.7120647999999998</v>
      </c>
      <c r="G33" s="199">
        <v>3.21</v>
      </c>
      <c r="H33" s="199">
        <v>3.21</v>
      </c>
      <c r="I33" s="199"/>
      <c r="J33" s="291"/>
    </row>
    <row r="34" spans="1:10" hidden="1">
      <c r="A34" s="50" t="s">
        <v>247</v>
      </c>
      <c r="B34" s="6" t="s">
        <v>264</v>
      </c>
      <c r="C34" s="50" t="s">
        <v>286</v>
      </c>
      <c r="D34" s="60"/>
      <c r="E34" s="60"/>
      <c r="F34" s="60"/>
      <c r="G34" s="60"/>
      <c r="H34" s="60"/>
      <c r="I34" s="60"/>
    </row>
    <row r="35" spans="1:10" hidden="1">
      <c r="A35" s="50" t="s">
        <v>248</v>
      </c>
      <c r="B35" s="6" t="s">
        <v>265</v>
      </c>
      <c r="C35" s="50" t="s">
        <v>286</v>
      </c>
      <c r="D35" s="60"/>
      <c r="E35" s="60"/>
      <c r="F35" s="60"/>
      <c r="G35" s="60"/>
      <c r="H35" s="60"/>
      <c r="I35" s="60"/>
    </row>
    <row r="36" spans="1:10" hidden="1">
      <c r="A36" s="50" t="s">
        <v>250</v>
      </c>
      <c r="B36" s="6" t="s">
        <v>266</v>
      </c>
      <c r="C36" s="50" t="s">
        <v>286</v>
      </c>
      <c r="D36" s="60"/>
      <c r="E36" s="60"/>
      <c r="F36" s="60"/>
      <c r="G36" s="60"/>
      <c r="H36" s="60"/>
      <c r="I36" s="60"/>
    </row>
    <row r="37" spans="1:10" hidden="1">
      <c r="A37" s="50" t="s">
        <v>287</v>
      </c>
      <c r="B37" s="6" t="s">
        <v>268</v>
      </c>
      <c r="C37" s="50" t="s">
        <v>286</v>
      </c>
      <c r="D37" s="60"/>
      <c r="E37" s="60"/>
      <c r="F37" s="60"/>
      <c r="G37" s="60"/>
      <c r="H37" s="60"/>
      <c r="I37" s="60"/>
    </row>
    <row r="38" spans="1:10" ht="27.6" hidden="1">
      <c r="A38" s="50" t="s">
        <v>288</v>
      </c>
      <c r="B38" s="7" t="s">
        <v>289</v>
      </c>
      <c r="C38" s="50" t="s">
        <v>286</v>
      </c>
      <c r="D38" s="60"/>
      <c r="E38" s="60"/>
      <c r="F38" s="60"/>
      <c r="G38" s="60"/>
      <c r="H38" s="60"/>
      <c r="I38" s="60"/>
    </row>
    <row r="39" spans="1:10" ht="27.6" hidden="1">
      <c r="A39" s="50" t="s">
        <v>290</v>
      </c>
      <c r="B39" s="7" t="s">
        <v>291</v>
      </c>
      <c r="C39" s="50" t="s">
        <v>286</v>
      </c>
      <c r="D39" s="60"/>
      <c r="E39" s="60"/>
      <c r="F39" s="60"/>
      <c r="G39" s="60"/>
      <c r="H39" s="60"/>
      <c r="I39" s="60"/>
    </row>
    <row r="40" spans="1:10">
      <c r="A40" s="50" t="s">
        <v>30</v>
      </c>
      <c r="B40" s="8" t="s">
        <v>292</v>
      </c>
      <c r="C40" s="50"/>
      <c r="D40" s="60"/>
      <c r="E40" s="60"/>
      <c r="F40" s="60"/>
      <c r="G40" s="60"/>
      <c r="H40" s="60"/>
      <c r="I40" s="60"/>
    </row>
    <row r="41" spans="1:10">
      <c r="A41" s="50" t="s">
        <v>293</v>
      </c>
      <c r="B41" s="6" t="s">
        <v>294</v>
      </c>
      <c r="C41" s="50" t="s">
        <v>295</v>
      </c>
      <c r="D41" s="60"/>
      <c r="E41" s="60"/>
      <c r="F41" s="60"/>
      <c r="G41" s="60"/>
      <c r="H41" s="60"/>
      <c r="I41" s="60"/>
    </row>
    <row r="42" spans="1:10" hidden="1">
      <c r="A42" s="50" t="s">
        <v>296</v>
      </c>
      <c r="B42" s="9" t="s">
        <v>264</v>
      </c>
      <c r="C42" s="50" t="s">
        <v>295</v>
      </c>
      <c r="D42" s="60"/>
      <c r="E42" s="60"/>
      <c r="F42" s="60"/>
      <c r="G42" s="60"/>
      <c r="H42" s="60"/>
      <c r="I42" s="60"/>
    </row>
    <row r="43" spans="1:10" hidden="1">
      <c r="A43" s="50" t="s">
        <v>297</v>
      </c>
      <c r="B43" s="9" t="s">
        <v>265</v>
      </c>
      <c r="C43" s="50" t="s">
        <v>295</v>
      </c>
      <c r="D43" s="60"/>
      <c r="E43" s="60"/>
      <c r="F43" s="60"/>
      <c r="G43" s="60"/>
      <c r="H43" s="60"/>
      <c r="I43" s="60"/>
    </row>
    <row r="44" spans="1:10" hidden="1">
      <c r="A44" s="50" t="s">
        <v>298</v>
      </c>
      <c r="B44" s="9" t="s">
        <v>266</v>
      </c>
      <c r="C44" s="50" t="s">
        <v>295</v>
      </c>
      <c r="D44" s="60"/>
      <c r="E44" s="60"/>
      <c r="F44" s="60"/>
      <c r="G44" s="60"/>
      <c r="H44" s="60"/>
      <c r="I44" s="60"/>
    </row>
    <row r="45" spans="1:10" hidden="1">
      <c r="A45" s="50" t="s">
        <v>299</v>
      </c>
      <c r="B45" s="9" t="s">
        <v>268</v>
      </c>
      <c r="C45" s="50" t="s">
        <v>295</v>
      </c>
      <c r="D45" s="60"/>
      <c r="E45" s="60"/>
      <c r="F45" s="60"/>
      <c r="G45" s="60"/>
      <c r="H45" s="60"/>
      <c r="I45" s="60"/>
    </row>
    <row r="46" spans="1:10" hidden="1">
      <c r="A46" s="50" t="s">
        <v>300</v>
      </c>
      <c r="B46" s="21" t="s">
        <v>279</v>
      </c>
      <c r="C46" s="50" t="s">
        <v>295</v>
      </c>
      <c r="D46" s="60"/>
      <c r="E46" s="60"/>
      <c r="F46" s="60"/>
      <c r="G46" s="60"/>
      <c r="H46" s="60"/>
      <c r="I46" s="60"/>
    </row>
    <row r="47" spans="1:10" ht="27.6">
      <c r="A47" s="50" t="s">
        <v>301</v>
      </c>
      <c r="B47" s="7" t="s">
        <v>302</v>
      </c>
      <c r="C47" s="50" t="s">
        <v>286</v>
      </c>
      <c r="D47" s="60"/>
      <c r="E47" s="60"/>
      <c r="F47" s="60"/>
      <c r="G47" s="60"/>
      <c r="H47" s="60"/>
      <c r="I47" s="60"/>
    </row>
    <row r="48" spans="1:10" hidden="1">
      <c r="A48" s="50" t="s">
        <v>303</v>
      </c>
      <c r="B48" s="9" t="s">
        <v>264</v>
      </c>
      <c r="C48" s="50" t="s">
        <v>286</v>
      </c>
      <c r="D48" s="60"/>
      <c r="E48" s="60"/>
      <c r="F48" s="60"/>
      <c r="G48" s="60"/>
      <c r="H48" s="60"/>
      <c r="I48" s="60"/>
    </row>
    <row r="49" spans="1:9" hidden="1">
      <c r="A49" s="50" t="s">
        <v>304</v>
      </c>
      <c r="B49" s="9" t="s">
        <v>265</v>
      </c>
      <c r="C49" s="50" t="s">
        <v>286</v>
      </c>
      <c r="D49" s="60"/>
      <c r="E49" s="60"/>
      <c r="F49" s="60"/>
      <c r="G49" s="60"/>
      <c r="H49" s="60"/>
      <c r="I49" s="60"/>
    </row>
    <row r="50" spans="1:9" hidden="1">
      <c r="A50" s="50" t="s">
        <v>305</v>
      </c>
      <c r="B50" s="9" t="s">
        <v>266</v>
      </c>
      <c r="C50" s="50" t="s">
        <v>286</v>
      </c>
      <c r="D50" s="60"/>
      <c r="E50" s="60"/>
      <c r="F50" s="60"/>
      <c r="G50" s="60"/>
      <c r="H50" s="60"/>
      <c r="I50" s="60"/>
    </row>
    <row r="51" spans="1:9" hidden="1">
      <c r="A51" s="50" t="s">
        <v>306</v>
      </c>
      <c r="B51" s="9" t="s">
        <v>268</v>
      </c>
      <c r="C51" s="50" t="s">
        <v>286</v>
      </c>
      <c r="D51" s="60"/>
      <c r="E51" s="60"/>
      <c r="F51" s="60"/>
      <c r="G51" s="60"/>
      <c r="H51" s="60"/>
      <c r="I51" s="60"/>
    </row>
    <row r="52" spans="1:9" hidden="1">
      <c r="A52" s="50" t="s">
        <v>307</v>
      </c>
      <c r="B52" s="21" t="s">
        <v>279</v>
      </c>
      <c r="C52" s="50" t="s">
        <v>286</v>
      </c>
      <c r="D52" s="60"/>
      <c r="E52" s="60"/>
      <c r="F52" s="60"/>
      <c r="G52" s="60"/>
      <c r="H52" s="60"/>
      <c r="I52" s="60"/>
    </row>
    <row r="53" spans="1:9">
      <c r="A53" s="50">
        <v>3</v>
      </c>
      <c r="B53" s="22" t="s">
        <v>308</v>
      </c>
      <c r="C53" s="50" t="s">
        <v>139</v>
      </c>
      <c r="D53" s="60">
        <v>195.29</v>
      </c>
      <c r="E53" s="60">
        <v>212.7</v>
      </c>
      <c r="F53" s="60">
        <f t="shared" ref="F53" si="1">F18*F33</f>
        <v>84.317823425520018</v>
      </c>
      <c r="G53" s="60">
        <v>231.1</v>
      </c>
      <c r="H53" s="60">
        <v>231.1</v>
      </c>
      <c r="I53" s="60">
        <f t="shared" ref="I53" si="2">I18*I33</f>
        <v>0</v>
      </c>
    </row>
    <row r="54" spans="1:9">
      <c r="A54" s="50">
        <v>4</v>
      </c>
      <c r="B54" s="22" t="s">
        <v>309</v>
      </c>
      <c r="C54" s="50" t="s">
        <v>139</v>
      </c>
      <c r="D54" s="60"/>
      <c r="E54" s="60"/>
      <c r="F54" s="60"/>
      <c r="G54" s="60"/>
      <c r="H54" s="60"/>
      <c r="I54" s="60"/>
    </row>
    <row r="55" spans="1:9" s="10" customFormat="1">
      <c r="A55" s="52">
        <v>5</v>
      </c>
      <c r="B55" s="12" t="s">
        <v>310</v>
      </c>
      <c r="C55" s="52" t="s">
        <v>139</v>
      </c>
      <c r="D55" s="57">
        <f t="shared" ref="D55:F55" si="3">D53</f>
        <v>195.29</v>
      </c>
      <c r="E55" s="57">
        <f t="shared" si="3"/>
        <v>212.7</v>
      </c>
      <c r="F55" s="57">
        <f t="shared" si="3"/>
        <v>84.317823425520018</v>
      </c>
      <c r="G55" s="57">
        <f t="shared" ref="G55:I55" si="4">G53</f>
        <v>231.1</v>
      </c>
      <c r="H55" s="57">
        <f t="shared" si="4"/>
        <v>231.1</v>
      </c>
      <c r="I55" s="57">
        <f t="shared" si="4"/>
        <v>0</v>
      </c>
    </row>
    <row r="56" spans="1:9" hidden="1">
      <c r="A56" s="50" t="s">
        <v>311</v>
      </c>
      <c r="B56" s="37" t="s">
        <v>261</v>
      </c>
      <c r="C56" s="50"/>
      <c r="D56" s="288"/>
      <c r="E56" s="288"/>
      <c r="F56" s="288"/>
      <c r="G56" s="276"/>
      <c r="H56" s="276"/>
      <c r="I56" s="276"/>
    </row>
    <row r="57" spans="1:9" hidden="1">
      <c r="A57" s="50" t="s">
        <v>312</v>
      </c>
      <c r="B57" s="37" t="s">
        <v>261</v>
      </c>
      <c r="C57" s="50"/>
      <c r="D57" s="35"/>
      <c r="E57" s="35"/>
      <c r="F57" s="35"/>
      <c r="G57" s="276"/>
      <c r="H57" s="276"/>
      <c r="I57" s="276"/>
    </row>
    <row r="58" spans="1:9">
      <c r="D58" s="147"/>
      <c r="E58" s="147"/>
      <c r="F58" s="147"/>
      <c r="G58" s="147"/>
      <c r="H58" s="147"/>
      <c r="I58" s="147"/>
    </row>
  </sheetData>
  <mergeCells count="7">
    <mergeCell ref="H8:I8"/>
    <mergeCell ref="A6:I6"/>
    <mergeCell ref="A8:A9"/>
    <mergeCell ref="B8:B9"/>
    <mergeCell ref="C8:C9"/>
    <mergeCell ref="D8:E8"/>
    <mergeCell ref="F8:G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Y20"/>
  <sheetViews>
    <sheetView view="pageBreakPreview" workbookViewId="0">
      <selection activeCell="I16" sqref="I16"/>
    </sheetView>
  </sheetViews>
  <sheetFormatPr defaultColWidth="0" defaultRowHeight="13.8"/>
  <cols>
    <col min="1" max="1" width="5.88671875" style="3" customWidth="1"/>
    <col min="2" max="2" width="35" style="3" customWidth="1"/>
    <col min="3" max="3" width="16.44140625" style="3" customWidth="1"/>
    <col min="4" max="4" width="12.33203125" style="3" customWidth="1"/>
    <col min="5" max="5" width="11.109375" style="3" customWidth="1"/>
    <col min="6" max="6" width="9.88671875" style="3" customWidth="1"/>
    <col min="7" max="7" width="9.5546875" style="3" customWidth="1"/>
    <col min="8" max="8" width="13" style="3" customWidth="1"/>
    <col min="9" max="9" width="13.5546875" style="3" customWidth="1"/>
    <col min="10" max="42" width="0.88671875" style="3" customWidth="1"/>
    <col min="43" max="43" width="0.6640625" style="3" customWidth="1"/>
    <col min="44" max="257" width="0.88671875" style="3" hidden="1"/>
    <col min="258" max="258" width="7.109375" style="3" customWidth="1"/>
    <col min="259" max="259" width="31.5546875" style="3" customWidth="1"/>
    <col min="260" max="260" width="17.6640625" style="3" customWidth="1"/>
    <col min="261" max="261" width="12.33203125" style="3" customWidth="1"/>
    <col min="262" max="262" width="11.109375" style="3" customWidth="1"/>
    <col min="263" max="263" width="9.88671875" style="3" customWidth="1"/>
    <col min="264" max="264" width="9.5546875" style="3" customWidth="1"/>
    <col min="265" max="265" width="16.44140625" style="3" customWidth="1"/>
    <col min="266" max="298" width="0.88671875" style="3" customWidth="1"/>
    <col min="299" max="299" width="0.6640625" style="3" customWidth="1"/>
    <col min="300" max="513" width="0.88671875" style="3" hidden="1"/>
    <col min="514" max="514" width="7.109375" style="3" customWidth="1"/>
    <col min="515" max="515" width="31.5546875" style="3" customWidth="1"/>
    <col min="516" max="516" width="17.6640625" style="3" customWidth="1"/>
    <col min="517" max="517" width="12.33203125" style="3" customWidth="1"/>
    <col min="518" max="518" width="11.109375" style="3" customWidth="1"/>
    <col min="519" max="519" width="9.88671875" style="3" customWidth="1"/>
    <col min="520" max="520" width="9.5546875" style="3" customWidth="1"/>
    <col min="521" max="521" width="16.44140625" style="3" customWidth="1"/>
    <col min="522" max="554" width="0.88671875" style="3" customWidth="1"/>
    <col min="555" max="555" width="0.6640625" style="3" customWidth="1"/>
    <col min="556" max="769" width="0.88671875" style="3" hidden="1"/>
    <col min="770" max="770" width="7.109375" style="3" customWidth="1"/>
    <col min="771" max="771" width="31.5546875" style="3" customWidth="1"/>
    <col min="772" max="772" width="17.6640625" style="3" customWidth="1"/>
    <col min="773" max="773" width="12.33203125" style="3" customWidth="1"/>
    <col min="774" max="774" width="11.109375" style="3" customWidth="1"/>
    <col min="775" max="775" width="9.88671875" style="3" customWidth="1"/>
    <col min="776" max="776" width="9.5546875" style="3" customWidth="1"/>
    <col min="777" max="777" width="16.44140625" style="3" customWidth="1"/>
    <col min="778" max="810" width="0.88671875" style="3" customWidth="1"/>
    <col min="811" max="811" width="0.6640625" style="3" customWidth="1"/>
    <col min="812" max="1025" width="0.88671875" style="3" hidden="1"/>
    <col min="1026" max="1026" width="7.109375" style="3" customWidth="1"/>
    <col min="1027" max="1027" width="31.5546875" style="3" customWidth="1"/>
    <col min="1028" max="1028" width="17.6640625" style="3" customWidth="1"/>
    <col min="1029" max="1029" width="12.33203125" style="3" customWidth="1"/>
    <col min="1030" max="1030" width="11.109375" style="3" customWidth="1"/>
    <col min="1031" max="1031" width="9.88671875" style="3" customWidth="1"/>
    <col min="1032" max="1032" width="9.5546875" style="3" customWidth="1"/>
    <col min="1033" max="1033" width="16.44140625" style="3" customWidth="1"/>
    <col min="1034" max="1066" width="0.88671875" style="3" customWidth="1"/>
    <col min="1067" max="1067" width="0.6640625" style="3" customWidth="1"/>
    <col min="1068" max="1281" width="0.88671875" style="3" hidden="1"/>
    <col min="1282" max="1282" width="7.109375" style="3" customWidth="1"/>
    <col min="1283" max="1283" width="31.5546875" style="3" customWidth="1"/>
    <col min="1284" max="1284" width="17.6640625" style="3" customWidth="1"/>
    <col min="1285" max="1285" width="12.33203125" style="3" customWidth="1"/>
    <col min="1286" max="1286" width="11.109375" style="3" customWidth="1"/>
    <col min="1287" max="1287" width="9.88671875" style="3" customWidth="1"/>
    <col min="1288" max="1288" width="9.5546875" style="3" customWidth="1"/>
    <col min="1289" max="1289" width="16.44140625" style="3" customWidth="1"/>
    <col min="1290" max="1322" width="0.88671875" style="3" customWidth="1"/>
    <col min="1323" max="1323" width="0.6640625" style="3" customWidth="1"/>
    <col min="1324" max="1537" width="0.88671875" style="3" hidden="1"/>
    <col min="1538" max="1538" width="7.109375" style="3" customWidth="1"/>
    <col min="1539" max="1539" width="31.5546875" style="3" customWidth="1"/>
    <col min="1540" max="1540" width="17.6640625" style="3" customWidth="1"/>
    <col min="1541" max="1541" width="12.33203125" style="3" customWidth="1"/>
    <col min="1542" max="1542" width="11.109375" style="3" customWidth="1"/>
    <col min="1543" max="1543" width="9.88671875" style="3" customWidth="1"/>
    <col min="1544" max="1544" width="9.5546875" style="3" customWidth="1"/>
    <col min="1545" max="1545" width="16.44140625" style="3" customWidth="1"/>
    <col min="1546" max="1578" width="0.88671875" style="3" customWidth="1"/>
    <col min="1579" max="1579" width="0.6640625" style="3" customWidth="1"/>
    <col min="1580" max="1793" width="0.88671875" style="3" hidden="1"/>
    <col min="1794" max="1794" width="7.109375" style="3" customWidth="1"/>
    <col min="1795" max="1795" width="31.5546875" style="3" customWidth="1"/>
    <col min="1796" max="1796" width="17.6640625" style="3" customWidth="1"/>
    <col min="1797" max="1797" width="12.33203125" style="3" customWidth="1"/>
    <col min="1798" max="1798" width="11.109375" style="3" customWidth="1"/>
    <col min="1799" max="1799" width="9.88671875" style="3" customWidth="1"/>
    <col min="1800" max="1800" width="9.5546875" style="3" customWidth="1"/>
    <col min="1801" max="1801" width="16.44140625" style="3" customWidth="1"/>
    <col min="1802" max="1834" width="0.88671875" style="3" customWidth="1"/>
    <col min="1835" max="1835" width="0.6640625" style="3" customWidth="1"/>
    <col min="1836" max="2049" width="0.88671875" style="3" hidden="1"/>
    <col min="2050" max="2050" width="7.109375" style="3" customWidth="1"/>
    <col min="2051" max="2051" width="31.5546875" style="3" customWidth="1"/>
    <col min="2052" max="2052" width="17.6640625" style="3" customWidth="1"/>
    <col min="2053" max="2053" width="12.33203125" style="3" customWidth="1"/>
    <col min="2054" max="2054" width="11.109375" style="3" customWidth="1"/>
    <col min="2055" max="2055" width="9.88671875" style="3" customWidth="1"/>
    <col min="2056" max="2056" width="9.5546875" style="3" customWidth="1"/>
    <col min="2057" max="2057" width="16.44140625" style="3" customWidth="1"/>
    <col min="2058" max="2090" width="0.88671875" style="3" customWidth="1"/>
    <col min="2091" max="2091" width="0.6640625" style="3" customWidth="1"/>
    <col min="2092" max="2305" width="0.88671875" style="3" hidden="1"/>
    <col min="2306" max="2306" width="7.109375" style="3" customWidth="1"/>
    <col min="2307" max="2307" width="31.5546875" style="3" customWidth="1"/>
    <col min="2308" max="2308" width="17.6640625" style="3" customWidth="1"/>
    <col min="2309" max="2309" width="12.33203125" style="3" customWidth="1"/>
    <col min="2310" max="2310" width="11.109375" style="3" customWidth="1"/>
    <col min="2311" max="2311" width="9.88671875" style="3" customWidth="1"/>
    <col min="2312" max="2312" width="9.5546875" style="3" customWidth="1"/>
    <col min="2313" max="2313" width="16.44140625" style="3" customWidth="1"/>
    <col min="2314" max="2346" width="0.88671875" style="3" customWidth="1"/>
    <col min="2347" max="2347" width="0.6640625" style="3" customWidth="1"/>
    <col min="2348" max="2561" width="0.88671875" style="3" hidden="1"/>
    <col min="2562" max="2562" width="7.109375" style="3" customWidth="1"/>
    <col min="2563" max="2563" width="31.5546875" style="3" customWidth="1"/>
    <col min="2564" max="2564" width="17.6640625" style="3" customWidth="1"/>
    <col min="2565" max="2565" width="12.33203125" style="3" customWidth="1"/>
    <col min="2566" max="2566" width="11.109375" style="3" customWidth="1"/>
    <col min="2567" max="2567" width="9.88671875" style="3" customWidth="1"/>
    <col min="2568" max="2568" width="9.5546875" style="3" customWidth="1"/>
    <col min="2569" max="2569" width="16.44140625" style="3" customWidth="1"/>
    <col min="2570" max="2602" width="0.88671875" style="3" customWidth="1"/>
    <col min="2603" max="2603" width="0.6640625" style="3" customWidth="1"/>
    <col min="2604" max="2817" width="0.88671875" style="3" hidden="1"/>
    <col min="2818" max="2818" width="7.109375" style="3" customWidth="1"/>
    <col min="2819" max="2819" width="31.5546875" style="3" customWidth="1"/>
    <col min="2820" max="2820" width="17.6640625" style="3" customWidth="1"/>
    <col min="2821" max="2821" width="12.33203125" style="3" customWidth="1"/>
    <col min="2822" max="2822" width="11.109375" style="3" customWidth="1"/>
    <col min="2823" max="2823" width="9.88671875" style="3" customWidth="1"/>
    <col min="2824" max="2824" width="9.5546875" style="3" customWidth="1"/>
    <col min="2825" max="2825" width="16.44140625" style="3" customWidth="1"/>
    <col min="2826" max="2858" width="0.88671875" style="3" customWidth="1"/>
    <col min="2859" max="2859" width="0.6640625" style="3" customWidth="1"/>
    <col min="2860" max="3073" width="0.88671875" style="3" hidden="1"/>
    <col min="3074" max="3074" width="7.109375" style="3" customWidth="1"/>
    <col min="3075" max="3075" width="31.5546875" style="3" customWidth="1"/>
    <col min="3076" max="3076" width="17.6640625" style="3" customWidth="1"/>
    <col min="3077" max="3077" width="12.33203125" style="3" customWidth="1"/>
    <col min="3078" max="3078" width="11.109375" style="3" customWidth="1"/>
    <col min="3079" max="3079" width="9.88671875" style="3" customWidth="1"/>
    <col min="3080" max="3080" width="9.5546875" style="3" customWidth="1"/>
    <col min="3081" max="3081" width="16.44140625" style="3" customWidth="1"/>
    <col min="3082" max="3114" width="0.88671875" style="3" customWidth="1"/>
    <col min="3115" max="3115" width="0.6640625" style="3" customWidth="1"/>
    <col min="3116" max="3329" width="0.88671875" style="3" hidden="1"/>
    <col min="3330" max="3330" width="7.109375" style="3" customWidth="1"/>
    <col min="3331" max="3331" width="31.5546875" style="3" customWidth="1"/>
    <col min="3332" max="3332" width="17.6640625" style="3" customWidth="1"/>
    <col min="3333" max="3333" width="12.33203125" style="3" customWidth="1"/>
    <col min="3334" max="3334" width="11.109375" style="3" customWidth="1"/>
    <col min="3335" max="3335" width="9.88671875" style="3" customWidth="1"/>
    <col min="3336" max="3336" width="9.5546875" style="3" customWidth="1"/>
    <col min="3337" max="3337" width="16.44140625" style="3" customWidth="1"/>
    <col min="3338" max="3370" width="0.88671875" style="3" customWidth="1"/>
    <col min="3371" max="3371" width="0.6640625" style="3" customWidth="1"/>
    <col min="3372" max="3585" width="0.88671875" style="3" hidden="1"/>
    <col min="3586" max="3586" width="7.109375" style="3" customWidth="1"/>
    <col min="3587" max="3587" width="31.5546875" style="3" customWidth="1"/>
    <col min="3588" max="3588" width="17.6640625" style="3" customWidth="1"/>
    <col min="3589" max="3589" width="12.33203125" style="3" customWidth="1"/>
    <col min="3590" max="3590" width="11.109375" style="3" customWidth="1"/>
    <col min="3591" max="3591" width="9.88671875" style="3" customWidth="1"/>
    <col min="3592" max="3592" width="9.5546875" style="3" customWidth="1"/>
    <col min="3593" max="3593" width="16.44140625" style="3" customWidth="1"/>
    <col min="3594" max="3626" width="0.88671875" style="3" customWidth="1"/>
    <col min="3627" max="3627" width="0.6640625" style="3" customWidth="1"/>
    <col min="3628" max="3841" width="0.88671875" style="3" hidden="1"/>
    <col min="3842" max="3842" width="7.109375" style="3" customWidth="1"/>
    <col min="3843" max="3843" width="31.5546875" style="3" customWidth="1"/>
    <col min="3844" max="3844" width="17.6640625" style="3" customWidth="1"/>
    <col min="3845" max="3845" width="12.33203125" style="3" customWidth="1"/>
    <col min="3846" max="3846" width="11.109375" style="3" customWidth="1"/>
    <col min="3847" max="3847" width="9.88671875" style="3" customWidth="1"/>
    <col min="3848" max="3848" width="9.5546875" style="3" customWidth="1"/>
    <col min="3849" max="3849" width="16.44140625" style="3" customWidth="1"/>
    <col min="3850" max="3882" width="0.88671875" style="3" customWidth="1"/>
    <col min="3883" max="3883" width="0.6640625" style="3" customWidth="1"/>
    <col min="3884" max="4097" width="0.88671875" style="3" hidden="1"/>
    <col min="4098" max="4098" width="7.109375" style="3" customWidth="1"/>
    <col min="4099" max="4099" width="31.5546875" style="3" customWidth="1"/>
    <col min="4100" max="4100" width="17.6640625" style="3" customWidth="1"/>
    <col min="4101" max="4101" width="12.33203125" style="3" customWidth="1"/>
    <col min="4102" max="4102" width="11.109375" style="3" customWidth="1"/>
    <col min="4103" max="4103" width="9.88671875" style="3" customWidth="1"/>
    <col min="4104" max="4104" width="9.5546875" style="3" customWidth="1"/>
    <col min="4105" max="4105" width="16.44140625" style="3" customWidth="1"/>
    <col min="4106" max="4138" width="0.88671875" style="3" customWidth="1"/>
    <col min="4139" max="4139" width="0.6640625" style="3" customWidth="1"/>
    <col min="4140" max="4353" width="0.88671875" style="3" hidden="1"/>
    <col min="4354" max="4354" width="7.109375" style="3" customWidth="1"/>
    <col min="4355" max="4355" width="31.5546875" style="3" customWidth="1"/>
    <col min="4356" max="4356" width="17.6640625" style="3" customWidth="1"/>
    <col min="4357" max="4357" width="12.33203125" style="3" customWidth="1"/>
    <col min="4358" max="4358" width="11.109375" style="3" customWidth="1"/>
    <col min="4359" max="4359" width="9.88671875" style="3" customWidth="1"/>
    <col min="4360" max="4360" width="9.5546875" style="3" customWidth="1"/>
    <col min="4361" max="4361" width="16.44140625" style="3" customWidth="1"/>
    <col min="4362" max="4394" width="0.88671875" style="3" customWidth="1"/>
    <col min="4395" max="4395" width="0.6640625" style="3" customWidth="1"/>
    <col min="4396" max="4609" width="0.88671875" style="3" hidden="1"/>
    <col min="4610" max="4610" width="7.109375" style="3" customWidth="1"/>
    <col min="4611" max="4611" width="31.5546875" style="3" customWidth="1"/>
    <col min="4612" max="4612" width="17.6640625" style="3" customWidth="1"/>
    <col min="4613" max="4613" width="12.33203125" style="3" customWidth="1"/>
    <col min="4614" max="4614" width="11.109375" style="3" customWidth="1"/>
    <col min="4615" max="4615" width="9.88671875" style="3" customWidth="1"/>
    <col min="4616" max="4616" width="9.5546875" style="3" customWidth="1"/>
    <col min="4617" max="4617" width="16.44140625" style="3" customWidth="1"/>
    <col min="4618" max="4650" width="0.88671875" style="3" customWidth="1"/>
    <col min="4651" max="4651" width="0.6640625" style="3" customWidth="1"/>
    <col min="4652" max="4865" width="0.88671875" style="3" hidden="1"/>
    <col min="4866" max="4866" width="7.109375" style="3" customWidth="1"/>
    <col min="4867" max="4867" width="31.5546875" style="3" customWidth="1"/>
    <col min="4868" max="4868" width="17.6640625" style="3" customWidth="1"/>
    <col min="4869" max="4869" width="12.33203125" style="3" customWidth="1"/>
    <col min="4870" max="4870" width="11.109375" style="3" customWidth="1"/>
    <col min="4871" max="4871" width="9.88671875" style="3" customWidth="1"/>
    <col min="4872" max="4872" width="9.5546875" style="3" customWidth="1"/>
    <col min="4873" max="4873" width="16.44140625" style="3" customWidth="1"/>
    <col min="4874" max="4906" width="0.88671875" style="3" customWidth="1"/>
    <col min="4907" max="4907" width="0.6640625" style="3" customWidth="1"/>
    <col min="4908" max="5121" width="0.88671875" style="3" hidden="1"/>
    <col min="5122" max="5122" width="7.109375" style="3" customWidth="1"/>
    <col min="5123" max="5123" width="31.5546875" style="3" customWidth="1"/>
    <col min="5124" max="5124" width="17.6640625" style="3" customWidth="1"/>
    <col min="5125" max="5125" width="12.33203125" style="3" customWidth="1"/>
    <col min="5126" max="5126" width="11.109375" style="3" customWidth="1"/>
    <col min="5127" max="5127" width="9.88671875" style="3" customWidth="1"/>
    <col min="5128" max="5128" width="9.5546875" style="3" customWidth="1"/>
    <col min="5129" max="5129" width="16.44140625" style="3" customWidth="1"/>
    <col min="5130" max="5162" width="0.88671875" style="3" customWidth="1"/>
    <col min="5163" max="5163" width="0.6640625" style="3" customWidth="1"/>
    <col min="5164" max="5377" width="0.88671875" style="3" hidden="1"/>
    <col min="5378" max="5378" width="7.109375" style="3" customWidth="1"/>
    <col min="5379" max="5379" width="31.5546875" style="3" customWidth="1"/>
    <col min="5380" max="5380" width="17.6640625" style="3" customWidth="1"/>
    <col min="5381" max="5381" width="12.33203125" style="3" customWidth="1"/>
    <col min="5382" max="5382" width="11.109375" style="3" customWidth="1"/>
    <col min="5383" max="5383" width="9.88671875" style="3" customWidth="1"/>
    <col min="5384" max="5384" width="9.5546875" style="3" customWidth="1"/>
    <col min="5385" max="5385" width="16.44140625" style="3" customWidth="1"/>
    <col min="5386" max="5418" width="0.88671875" style="3" customWidth="1"/>
    <col min="5419" max="5419" width="0.6640625" style="3" customWidth="1"/>
    <col min="5420" max="5633" width="0.88671875" style="3" hidden="1"/>
    <col min="5634" max="5634" width="7.109375" style="3" customWidth="1"/>
    <col min="5635" max="5635" width="31.5546875" style="3" customWidth="1"/>
    <col min="5636" max="5636" width="17.6640625" style="3" customWidth="1"/>
    <col min="5637" max="5637" width="12.33203125" style="3" customWidth="1"/>
    <col min="5638" max="5638" width="11.109375" style="3" customWidth="1"/>
    <col min="5639" max="5639" width="9.88671875" style="3" customWidth="1"/>
    <col min="5640" max="5640" width="9.5546875" style="3" customWidth="1"/>
    <col min="5641" max="5641" width="16.44140625" style="3" customWidth="1"/>
    <col min="5642" max="5674" width="0.88671875" style="3" customWidth="1"/>
    <col min="5675" max="5675" width="0.6640625" style="3" customWidth="1"/>
    <col min="5676" max="5889" width="0.88671875" style="3" hidden="1"/>
    <col min="5890" max="5890" width="7.109375" style="3" customWidth="1"/>
    <col min="5891" max="5891" width="31.5546875" style="3" customWidth="1"/>
    <col min="5892" max="5892" width="17.6640625" style="3" customWidth="1"/>
    <col min="5893" max="5893" width="12.33203125" style="3" customWidth="1"/>
    <col min="5894" max="5894" width="11.109375" style="3" customWidth="1"/>
    <col min="5895" max="5895" width="9.88671875" style="3" customWidth="1"/>
    <col min="5896" max="5896" width="9.5546875" style="3" customWidth="1"/>
    <col min="5897" max="5897" width="16.44140625" style="3" customWidth="1"/>
    <col min="5898" max="5930" width="0.88671875" style="3" customWidth="1"/>
    <col min="5931" max="5931" width="0.6640625" style="3" customWidth="1"/>
    <col min="5932" max="6145" width="0.88671875" style="3" hidden="1"/>
    <col min="6146" max="6146" width="7.109375" style="3" customWidth="1"/>
    <col min="6147" max="6147" width="31.5546875" style="3" customWidth="1"/>
    <col min="6148" max="6148" width="17.6640625" style="3" customWidth="1"/>
    <col min="6149" max="6149" width="12.33203125" style="3" customWidth="1"/>
    <col min="6150" max="6150" width="11.109375" style="3" customWidth="1"/>
    <col min="6151" max="6151" width="9.88671875" style="3" customWidth="1"/>
    <col min="6152" max="6152" width="9.5546875" style="3" customWidth="1"/>
    <col min="6153" max="6153" width="16.44140625" style="3" customWidth="1"/>
    <col min="6154" max="6186" width="0.88671875" style="3" customWidth="1"/>
    <col min="6187" max="6187" width="0.6640625" style="3" customWidth="1"/>
    <col min="6188" max="6401" width="0.88671875" style="3" hidden="1"/>
    <col min="6402" max="6402" width="7.109375" style="3" customWidth="1"/>
    <col min="6403" max="6403" width="31.5546875" style="3" customWidth="1"/>
    <col min="6404" max="6404" width="17.6640625" style="3" customWidth="1"/>
    <col min="6405" max="6405" width="12.33203125" style="3" customWidth="1"/>
    <col min="6406" max="6406" width="11.109375" style="3" customWidth="1"/>
    <col min="6407" max="6407" width="9.88671875" style="3" customWidth="1"/>
    <col min="6408" max="6408" width="9.5546875" style="3" customWidth="1"/>
    <col min="6409" max="6409" width="16.44140625" style="3" customWidth="1"/>
    <col min="6410" max="6442" width="0.88671875" style="3" customWidth="1"/>
    <col min="6443" max="6443" width="0.6640625" style="3" customWidth="1"/>
    <col min="6444" max="6657" width="0.88671875" style="3" hidden="1"/>
    <col min="6658" max="6658" width="7.109375" style="3" customWidth="1"/>
    <col min="6659" max="6659" width="31.5546875" style="3" customWidth="1"/>
    <col min="6660" max="6660" width="17.6640625" style="3" customWidth="1"/>
    <col min="6661" max="6661" width="12.33203125" style="3" customWidth="1"/>
    <col min="6662" max="6662" width="11.109375" style="3" customWidth="1"/>
    <col min="6663" max="6663" width="9.88671875" style="3" customWidth="1"/>
    <col min="6664" max="6664" width="9.5546875" style="3" customWidth="1"/>
    <col min="6665" max="6665" width="16.44140625" style="3" customWidth="1"/>
    <col min="6666" max="6698" width="0.88671875" style="3" customWidth="1"/>
    <col min="6699" max="6699" width="0.6640625" style="3" customWidth="1"/>
    <col min="6700" max="6913" width="0.88671875" style="3" hidden="1"/>
    <col min="6914" max="6914" width="7.109375" style="3" customWidth="1"/>
    <col min="6915" max="6915" width="31.5546875" style="3" customWidth="1"/>
    <col min="6916" max="6916" width="17.6640625" style="3" customWidth="1"/>
    <col min="6917" max="6917" width="12.33203125" style="3" customWidth="1"/>
    <col min="6918" max="6918" width="11.109375" style="3" customWidth="1"/>
    <col min="6919" max="6919" width="9.88671875" style="3" customWidth="1"/>
    <col min="6920" max="6920" width="9.5546875" style="3" customWidth="1"/>
    <col min="6921" max="6921" width="16.44140625" style="3" customWidth="1"/>
    <col min="6922" max="6954" width="0.88671875" style="3" customWidth="1"/>
    <col min="6955" max="6955" width="0.6640625" style="3" customWidth="1"/>
    <col min="6956" max="7169" width="0.88671875" style="3" hidden="1"/>
    <col min="7170" max="7170" width="7.109375" style="3" customWidth="1"/>
    <col min="7171" max="7171" width="31.5546875" style="3" customWidth="1"/>
    <col min="7172" max="7172" width="17.6640625" style="3" customWidth="1"/>
    <col min="7173" max="7173" width="12.33203125" style="3" customWidth="1"/>
    <col min="7174" max="7174" width="11.109375" style="3" customWidth="1"/>
    <col min="7175" max="7175" width="9.88671875" style="3" customWidth="1"/>
    <col min="7176" max="7176" width="9.5546875" style="3" customWidth="1"/>
    <col min="7177" max="7177" width="16.44140625" style="3" customWidth="1"/>
    <col min="7178" max="7210" width="0.88671875" style="3" customWidth="1"/>
    <col min="7211" max="7211" width="0.6640625" style="3" customWidth="1"/>
    <col min="7212" max="7425" width="0.88671875" style="3" hidden="1"/>
    <col min="7426" max="7426" width="7.109375" style="3" customWidth="1"/>
    <col min="7427" max="7427" width="31.5546875" style="3" customWidth="1"/>
    <col min="7428" max="7428" width="17.6640625" style="3" customWidth="1"/>
    <col min="7429" max="7429" width="12.33203125" style="3" customWidth="1"/>
    <col min="7430" max="7430" width="11.109375" style="3" customWidth="1"/>
    <col min="7431" max="7431" width="9.88671875" style="3" customWidth="1"/>
    <col min="7432" max="7432" width="9.5546875" style="3" customWidth="1"/>
    <col min="7433" max="7433" width="16.44140625" style="3" customWidth="1"/>
    <col min="7434" max="7466" width="0.88671875" style="3" customWidth="1"/>
    <col min="7467" max="7467" width="0.6640625" style="3" customWidth="1"/>
    <col min="7468" max="7681" width="0.88671875" style="3" hidden="1"/>
    <col min="7682" max="7682" width="7.109375" style="3" customWidth="1"/>
    <col min="7683" max="7683" width="31.5546875" style="3" customWidth="1"/>
    <col min="7684" max="7684" width="17.6640625" style="3" customWidth="1"/>
    <col min="7685" max="7685" width="12.33203125" style="3" customWidth="1"/>
    <col min="7686" max="7686" width="11.109375" style="3" customWidth="1"/>
    <col min="7687" max="7687" width="9.88671875" style="3" customWidth="1"/>
    <col min="7688" max="7688" width="9.5546875" style="3" customWidth="1"/>
    <col min="7689" max="7689" width="16.44140625" style="3" customWidth="1"/>
    <col min="7690" max="7722" width="0.88671875" style="3" customWidth="1"/>
    <col min="7723" max="7723" width="0.6640625" style="3" customWidth="1"/>
    <col min="7724" max="7937" width="0.88671875" style="3" hidden="1"/>
    <col min="7938" max="7938" width="7.109375" style="3" customWidth="1"/>
    <col min="7939" max="7939" width="31.5546875" style="3" customWidth="1"/>
    <col min="7940" max="7940" width="17.6640625" style="3" customWidth="1"/>
    <col min="7941" max="7941" width="12.33203125" style="3" customWidth="1"/>
    <col min="7942" max="7942" width="11.109375" style="3" customWidth="1"/>
    <col min="7943" max="7943" width="9.88671875" style="3" customWidth="1"/>
    <col min="7944" max="7944" width="9.5546875" style="3" customWidth="1"/>
    <col min="7945" max="7945" width="16.44140625" style="3" customWidth="1"/>
    <col min="7946" max="7978" width="0.88671875" style="3" customWidth="1"/>
    <col min="7979" max="7979" width="0.6640625" style="3" customWidth="1"/>
    <col min="7980" max="8193" width="0.88671875" style="3" hidden="1"/>
    <col min="8194" max="8194" width="7.109375" style="3" customWidth="1"/>
    <col min="8195" max="8195" width="31.5546875" style="3" customWidth="1"/>
    <col min="8196" max="8196" width="17.6640625" style="3" customWidth="1"/>
    <col min="8197" max="8197" width="12.33203125" style="3" customWidth="1"/>
    <col min="8198" max="8198" width="11.109375" style="3" customWidth="1"/>
    <col min="8199" max="8199" width="9.88671875" style="3" customWidth="1"/>
    <col min="8200" max="8200" width="9.5546875" style="3" customWidth="1"/>
    <col min="8201" max="8201" width="16.44140625" style="3" customWidth="1"/>
    <col min="8202" max="8234" width="0.88671875" style="3" customWidth="1"/>
    <col min="8235" max="8235" width="0.6640625" style="3" customWidth="1"/>
    <col min="8236" max="8449" width="0.88671875" style="3" hidden="1"/>
    <col min="8450" max="8450" width="7.109375" style="3" customWidth="1"/>
    <col min="8451" max="8451" width="31.5546875" style="3" customWidth="1"/>
    <col min="8452" max="8452" width="17.6640625" style="3" customWidth="1"/>
    <col min="8453" max="8453" width="12.33203125" style="3" customWidth="1"/>
    <col min="8454" max="8454" width="11.109375" style="3" customWidth="1"/>
    <col min="8455" max="8455" width="9.88671875" style="3" customWidth="1"/>
    <col min="8456" max="8456" width="9.5546875" style="3" customWidth="1"/>
    <col min="8457" max="8457" width="16.44140625" style="3" customWidth="1"/>
    <col min="8458" max="8490" width="0.88671875" style="3" customWidth="1"/>
    <col min="8491" max="8491" width="0.6640625" style="3" customWidth="1"/>
    <col min="8492" max="8705" width="0.88671875" style="3" hidden="1"/>
    <col min="8706" max="8706" width="7.109375" style="3" customWidth="1"/>
    <col min="8707" max="8707" width="31.5546875" style="3" customWidth="1"/>
    <col min="8708" max="8708" width="17.6640625" style="3" customWidth="1"/>
    <col min="8709" max="8709" width="12.33203125" style="3" customWidth="1"/>
    <col min="8710" max="8710" width="11.109375" style="3" customWidth="1"/>
    <col min="8711" max="8711" width="9.88671875" style="3" customWidth="1"/>
    <col min="8712" max="8712" width="9.5546875" style="3" customWidth="1"/>
    <col min="8713" max="8713" width="16.44140625" style="3" customWidth="1"/>
    <col min="8714" max="8746" width="0.88671875" style="3" customWidth="1"/>
    <col min="8747" max="8747" width="0.6640625" style="3" customWidth="1"/>
    <col min="8748" max="8961" width="0.88671875" style="3" hidden="1"/>
    <col min="8962" max="8962" width="7.109375" style="3" customWidth="1"/>
    <col min="8963" max="8963" width="31.5546875" style="3" customWidth="1"/>
    <col min="8964" max="8964" width="17.6640625" style="3" customWidth="1"/>
    <col min="8965" max="8965" width="12.33203125" style="3" customWidth="1"/>
    <col min="8966" max="8966" width="11.109375" style="3" customWidth="1"/>
    <col min="8967" max="8967" width="9.88671875" style="3" customWidth="1"/>
    <col min="8968" max="8968" width="9.5546875" style="3" customWidth="1"/>
    <col min="8969" max="8969" width="16.44140625" style="3" customWidth="1"/>
    <col min="8970" max="9002" width="0.88671875" style="3" customWidth="1"/>
    <col min="9003" max="9003" width="0.6640625" style="3" customWidth="1"/>
    <col min="9004" max="9217" width="0.88671875" style="3" hidden="1"/>
    <col min="9218" max="9218" width="7.109375" style="3" customWidth="1"/>
    <col min="9219" max="9219" width="31.5546875" style="3" customWidth="1"/>
    <col min="9220" max="9220" width="17.6640625" style="3" customWidth="1"/>
    <col min="9221" max="9221" width="12.33203125" style="3" customWidth="1"/>
    <col min="9222" max="9222" width="11.109375" style="3" customWidth="1"/>
    <col min="9223" max="9223" width="9.88671875" style="3" customWidth="1"/>
    <col min="9224" max="9224" width="9.5546875" style="3" customWidth="1"/>
    <col min="9225" max="9225" width="16.44140625" style="3" customWidth="1"/>
    <col min="9226" max="9258" width="0.88671875" style="3" customWidth="1"/>
    <col min="9259" max="9259" width="0.6640625" style="3" customWidth="1"/>
    <col min="9260" max="9473" width="0.88671875" style="3" hidden="1"/>
    <col min="9474" max="9474" width="7.109375" style="3" customWidth="1"/>
    <col min="9475" max="9475" width="31.5546875" style="3" customWidth="1"/>
    <col min="9476" max="9476" width="17.6640625" style="3" customWidth="1"/>
    <col min="9477" max="9477" width="12.33203125" style="3" customWidth="1"/>
    <col min="9478" max="9478" width="11.109375" style="3" customWidth="1"/>
    <col min="9479" max="9479" width="9.88671875" style="3" customWidth="1"/>
    <col min="9480" max="9480" width="9.5546875" style="3" customWidth="1"/>
    <col min="9481" max="9481" width="16.44140625" style="3" customWidth="1"/>
    <col min="9482" max="9514" width="0.88671875" style="3" customWidth="1"/>
    <col min="9515" max="9515" width="0.6640625" style="3" customWidth="1"/>
    <col min="9516" max="9729" width="0.88671875" style="3" hidden="1"/>
    <col min="9730" max="9730" width="7.109375" style="3" customWidth="1"/>
    <col min="9731" max="9731" width="31.5546875" style="3" customWidth="1"/>
    <col min="9732" max="9732" width="17.6640625" style="3" customWidth="1"/>
    <col min="9733" max="9733" width="12.33203125" style="3" customWidth="1"/>
    <col min="9734" max="9734" width="11.109375" style="3" customWidth="1"/>
    <col min="9735" max="9735" width="9.88671875" style="3" customWidth="1"/>
    <col min="9736" max="9736" width="9.5546875" style="3" customWidth="1"/>
    <col min="9737" max="9737" width="16.44140625" style="3" customWidth="1"/>
    <col min="9738" max="9770" width="0.88671875" style="3" customWidth="1"/>
    <col min="9771" max="9771" width="0.6640625" style="3" customWidth="1"/>
    <col min="9772" max="9985" width="0.88671875" style="3" hidden="1"/>
    <col min="9986" max="9986" width="7.109375" style="3" customWidth="1"/>
    <col min="9987" max="9987" width="31.5546875" style="3" customWidth="1"/>
    <col min="9988" max="9988" width="17.6640625" style="3" customWidth="1"/>
    <col min="9989" max="9989" width="12.33203125" style="3" customWidth="1"/>
    <col min="9990" max="9990" width="11.109375" style="3" customWidth="1"/>
    <col min="9991" max="9991" width="9.88671875" style="3" customWidth="1"/>
    <col min="9992" max="9992" width="9.5546875" style="3" customWidth="1"/>
    <col min="9993" max="9993" width="16.44140625" style="3" customWidth="1"/>
    <col min="9994" max="10026" width="0.88671875" style="3" customWidth="1"/>
    <col min="10027" max="10027" width="0.6640625" style="3" customWidth="1"/>
    <col min="10028" max="10241" width="0.88671875" style="3" hidden="1"/>
    <col min="10242" max="10242" width="7.109375" style="3" customWidth="1"/>
    <col min="10243" max="10243" width="31.5546875" style="3" customWidth="1"/>
    <col min="10244" max="10244" width="17.6640625" style="3" customWidth="1"/>
    <col min="10245" max="10245" width="12.33203125" style="3" customWidth="1"/>
    <col min="10246" max="10246" width="11.109375" style="3" customWidth="1"/>
    <col min="10247" max="10247" width="9.88671875" style="3" customWidth="1"/>
    <col min="10248" max="10248" width="9.5546875" style="3" customWidth="1"/>
    <col min="10249" max="10249" width="16.44140625" style="3" customWidth="1"/>
    <col min="10250" max="10282" width="0.88671875" style="3" customWidth="1"/>
    <col min="10283" max="10283" width="0.6640625" style="3" customWidth="1"/>
    <col min="10284" max="10497" width="0.88671875" style="3" hidden="1"/>
    <col min="10498" max="10498" width="7.109375" style="3" customWidth="1"/>
    <col min="10499" max="10499" width="31.5546875" style="3" customWidth="1"/>
    <col min="10500" max="10500" width="17.6640625" style="3" customWidth="1"/>
    <col min="10501" max="10501" width="12.33203125" style="3" customWidth="1"/>
    <col min="10502" max="10502" width="11.109375" style="3" customWidth="1"/>
    <col min="10503" max="10503" width="9.88671875" style="3" customWidth="1"/>
    <col min="10504" max="10504" width="9.5546875" style="3" customWidth="1"/>
    <col min="10505" max="10505" width="16.44140625" style="3" customWidth="1"/>
    <col min="10506" max="10538" width="0.88671875" style="3" customWidth="1"/>
    <col min="10539" max="10539" width="0.6640625" style="3" customWidth="1"/>
    <col min="10540" max="10753" width="0.88671875" style="3" hidden="1"/>
    <col min="10754" max="10754" width="7.109375" style="3" customWidth="1"/>
    <col min="10755" max="10755" width="31.5546875" style="3" customWidth="1"/>
    <col min="10756" max="10756" width="17.6640625" style="3" customWidth="1"/>
    <col min="10757" max="10757" width="12.33203125" style="3" customWidth="1"/>
    <col min="10758" max="10758" width="11.109375" style="3" customWidth="1"/>
    <col min="10759" max="10759" width="9.88671875" style="3" customWidth="1"/>
    <col min="10760" max="10760" width="9.5546875" style="3" customWidth="1"/>
    <col min="10761" max="10761" width="16.44140625" style="3" customWidth="1"/>
    <col min="10762" max="10794" width="0.88671875" style="3" customWidth="1"/>
    <col min="10795" max="10795" width="0.6640625" style="3" customWidth="1"/>
    <col min="10796" max="11009" width="0.88671875" style="3" hidden="1"/>
    <col min="11010" max="11010" width="7.109375" style="3" customWidth="1"/>
    <col min="11011" max="11011" width="31.5546875" style="3" customWidth="1"/>
    <col min="11012" max="11012" width="17.6640625" style="3" customWidth="1"/>
    <col min="11013" max="11013" width="12.33203125" style="3" customWidth="1"/>
    <col min="11014" max="11014" width="11.109375" style="3" customWidth="1"/>
    <col min="11015" max="11015" width="9.88671875" style="3" customWidth="1"/>
    <col min="11016" max="11016" width="9.5546875" style="3" customWidth="1"/>
    <col min="11017" max="11017" width="16.44140625" style="3" customWidth="1"/>
    <col min="11018" max="11050" width="0.88671875" style="3" customWidth="1"/>
    <col min="11051" max="11051" width="0.6640625" style="3" customWidth="1"/>
    <col min="11052" max="11265" width="0.88671875" style="3" hidden="1"/>
    <col min="11266" max="11266" width="7.109375" style="3" customWidth="1"/>
    <col min="11267" max="11267" width="31.5546875" style="3" customWidth="1"/>
    <col min="11268" max="11268" width="17.6640625" style="3" customWidth="1"/>
    <col min="11269" max="11269" width="12.33203125" style="3" customWidth="1"/>
    <col min="11270" max="11270" width="11.109375" style="3" customWidth="1"/>
    <col min="11271" max="11271" width="9.88671875" style="3" customWidth="1"/>
    <col min="11272" max="11272" width="9.5546875" style="3" customWidth="1"/>
    <col min="11273" max="11273" width="16.44140625" style="3" customWidth="1"/>
    <col min="11274" max="11306" width="0.88671875" style="3" customWidth="1"/>
    <col min="11307" max="11307" width="0.6640625" style="3" customWidth="1"/>
    <col min="11308" max="11521" width="0.88671875" style="3" hidden="1"/>
    <col min="11522" max="11522" width="7.109375" style="3" customWidth="1"/>
    <col min="11523" max="11523" width="31.5546875" style="3" customWidth="1"/>
    <col min="11524" max="11524" width="17.6640625" style="3" customWidth="1"/>
    <col min="11525" max="11525" width="12.33203125" style="3" customWidth="1"/>
    <col min="11526" max="11526" width="11.109375" style="3" customWidth="1"/>
    <col min="11527" max="11527" width="9.88671875" style="3" customWidth="1"/>
    <col min="11528" max="11528" width="9.5546875" style="3" customWidth="1"/>
    <col min="11529" max="11529" width="16.44140625" style="3" customWidth="1"/>
    <col min="11530" max="11562" width="0.88671875" style="3" customWidth="1"/>
    <col min="11563" max="11563" width="0.6640625" style="3" customWidth="1"/>
    <col min="11564" max="11777" width="0.88671875" style="3" hidden="1"/>
    <col min="11778" max="11778" width="7.109375" style="3" customWidth="1"/>
    <col min="11779" max="11779" width="31.5546875" style="3" customWidth="1"/>
    <col min="11780" max="11780" width="17.6640625" style="3" customWidth="1"/>
    <col min="11781" max="11781" width="12.33203125" style="3" customWidth="1"/>
    <col min="11782" max="11782" width="11.109375" style="3" customWidth="1"/>
    <col min="11783" max="11783" width="9.88671875" style="3" customWidth="1"/>
    <col min="11784" max="11784" width="9.5546875" style="3" customWidth="1"/>
    <col min="11785" max="11785" width="16.44140625" style="3" customWidth="1"/>
    <col min="11786" max="11818" width="0.88671875" style="3" customWidth="1"/>
    <col min="11819" max="11819" width="0.6640625" style="3" customWidth="1"/>
    <col min="11820" max="12033" width="0.88671875" style="3" hidden="1"/>
    <col min="12034" max="12034" width="7.109375" style="3" customWidth="1"/>
    <col min="12035" max="12035" width="31.5546875" style="3" customWidth="1"/>
    <col min="12036" max="12036" width="17.6640625" style="3" customWidth="1"/>
    <col min="12037" max="12037" width="12.33203125" style="3" customWidth="1"/>
    <col min="12038" max="12038" width="11.109375" style="3" customWidth="1"/>
    <col min="12039" max="12039" width="9.88671875" style="3" customWidth="1"/>
    <col min="12040" max="12040" width="9.5546875" style="3" customWidth="1"/>
    <col min="12041" max="12041" width="16.44140625" style="3" customWidth="1"/>
    <col min="12042" max="12074" width="0.88671875" style="3" customWidth="1"/>
    <col min="12075" max="12075" width="0.6640625" style="3" customWidth="1"/>
    <col min="12076" max="12289" width="0.88671875" style="3" hidden="1"/>
    <col min="12290" max="12290" width="7.109375" style="3" customWidth="1"/>
    <col min="12291" max="12291" width="31.5546875" style="3" customWidth="1"/>
    <col min="12292" max="12292" width="17.6640625" style="3" customWidth="1"/>
    <col min="12293" max="12293" width="12.33203125" style="3" customWidth="1"/>
    <col min="12294" max="12294" width="11.109375" style="3" customWidth="1"/>
    <col min="12295" max="12295" width="9.88671875" style="3" customWidth="1"/>
    <col min="12296" max="12296" width="9.5546875" style="3" customWidth="1"/>
    <col min="12297" max="12297" width="16.44140625" style="3" customWidth="1"/>
    <col min="12298" max="12330" width="0.88671875" style="3" customWidth="1"/>
    <col min="12331" max="12331" width="0.6640625" style="3" customWidth="1"/>
    <col min="12332" max="12545" width="0.88671875" style="3" hidden="1"/>
    <col min="12546" max="12546" width="7.109375" style="3" customWidth="1"/>
    <col min="12547" max="12547" width="31.5546875" style="3" customWidth="1"/>
    <col min="12548" max="12548" width="17.6640625" style="3" customWidth="1"/>
    <col min="12549" max="12549" width="12.33203125" style="3" customWidth="1"/>
    <col min="12550" max="12550" width="11.109375" style="3" customWidth="1"/>
    <col min="12551" max="12551" width="9.88671875" style="3" customWidth="1"/>
    <col min="12552" max="12552" width="9.5546875" style="3" customWidth="1"/>
    <col min="12553" max="12553" width="16.44140625" style="3" customWidth="1"/>
    <col min="12554" max="12586" width="0.88671875" style="3" customWidth="1"/>
    <col min="12587" max="12587" width="0.6640625" style="3" customWidth="1"/>
    <col min="12588" max="12801" width="0.88671875" style="3" hidden="1"/>
    <col min="12802" max="12802" width="7.109375" style="3" customWidth="1"/>
    <col min="12803" max="12803" width="31.5546875" style="3" customWidth="1"/>
    <col min="12804" max="12804" width="17.6640625" style="3" customWidth="1"/>
    <col min="12805" max="12805" width="12.33203125" style="3" customWidth="1"/>
    <col min="12806" max="12806" width="11.109375" style="3" customWidth="1"/>
    <col min="12807" max="12807" width="9.88671875" style="3" customWidth="1"/>
    <col min="12808" max="12808" width="9.5546875" style="3" customWidth="1"/>
    <col min="12809" max="12809" width="16.44140625" style="3" customWidth="1"/>
    <col min="12810" max="12842" width="0.88671875" style="3" customWidth="1"/>
    <col min="12843" max="12843" width="0.6640625" style="3" customWidth="1"/>
    <col min="12844" max="13057" width="0.88671875" style="3" hidden="1"/>
    <col min="13058" max="13058" width="7.109375" style="3" customWidth="1"/>
    <col min="13059" max="13059" width="31.5546875" style="3" customWidth="1"/>
    <col min="13060" max="13060" width="17.6640625" style="3" customWidth="1"/>
    <col min="13061" max="13061" width="12.33203125" style="3" customWidth="1"/>
    <col min="13062" max="13062" width="11.109375" style="3" customWidth="1"/>
    <col min="13063" max="13063" width="9.88671875" style="3" customWidth="1"/>
    <col min="13064" max="13064" width="9.5546875" style="3" customWidth="1"/>
    <col min="13065" max="13065" width="16.44140625" style="3" customWidth="1"/>
    <col min="13066" max="13098" width="0.88671875" style="3" customWidth="1"/>
    <col min="13099" max="13099" width="0.6640625" style="3" customWidth="1"/>
    <col min="13100" max="13313" width="0.88671875" style="3" hidden="1"/>
    <col min="13314" max="13314" width="7.109375" style="3" customWidth="1"/>
    <col min="13315" max="13315" width="31.5546875" style="3" customWidth="1"/>
    <col min="13316" max="13316" width="17.6640625" style="3" customWidth="1"/>
    <col min="13317" max="13317" width="12.33203125" style="3" customWidth="1"/>
    <col min="13318" max="13318" width="11.109375" style="3" customWidth="1"/>
    <col min="13319" max="13319" width="9.88671875" style="3" customWidth="1"/>
    <col min="13320" max="13320" width="9.5546875" style="3" customWidth="1"/>
    <col min="13321" max="13321" width="16.44140625" style="3" customWidth="1"/>
    <col min="13322" max="13354" width="0.88671875" style="3" customWidth="1"/>
    <col min="13355" max="13355" width="0.6640625" style="3" customWidth="1"/>
    <col min="13356" max="13569" width="0.88671875" style="3" hidden="1"/>
    <col min="13570" max="13570" width="7.109375" style="3" customWidth="1"/>
    <col min="13571" max="13571" width="31.5546875" style="3" customWidth="1"/>
    <col min="13572" max="13572" width="17.6640625" style="3" customWidth="1"/>
    <col min="13573" max="13573" width="12.33203125" style="3" customWidth="1"/>
    <col min="13574" max="13574" width="11.109375" style="3" customWidth="1"/>
    <col min="13575" max="13575" width="9.88671875" style="3" customWidth="1"/>
    <col min="13576" max="13576" width="9.5546875" style="3" customWidth="1"/>
    <col min="13577" max="13577" width="16.44140625" style="3" customWidth="1"/>
    <col min="13578" max="13610" width="0.88671875" style="3" customWidth="1"/>
    <col min="13611" max="13611" width="0.6640625" style="3" customWidth="1"/>
    <col min="13612" max="13825" width="0.88671875" style="3" hidden="1"/>
    <col min="13826" max="13826" width="7.109375" style="3" customWidth="1"/>
    <col min="13827" max="13827" width="31.5546875" style="3" customWidth="1"/>
    <col min="13828" max="13828" width="17.6640625" style="3" customWidth="1"/>
    <col min="13829" max="13829" width="12.33203125" style="3" customWidth="1"/>
    <col min="13830" max="13830" width="11.109375" style="3" customWidth="1"/>
    <col min="13831" max="13831" width="9.88671875" style="3" customWidth="1"/>
    <col min="13832" max="13832" width="9.5546875" style="3" customWidth="1"/>
    <col min="13833" max="13833" width="16.44140625" style="3" customWidth="1"/>
    <col min="13834" max="13866" width="0.88671875" style="3" customWidth="1"/>
    <col min="13867" max="13867" width="0.6640625" style="3" customWidth="1"/>
    <col min="13868" max="14081" width="0.88671875" style="3" hidden="1"/>
    <col min="14082" max="14082" width="7.109375" style="3" customWidth="1"/>
    <col min="14083" max="14083" width="31.5546875" style="3" customWidth="1"/>
    <col min="14084" max="14084" width="17.6640625" style="3" customWidth="1"/>
    <col min="14085" max="14085" width="12.33203125" style="3" customWidth="1"/>
    <col min="14086" max="14086" width="11.109375" style="3" customWidth="1"/>
    <col min="14087" max="14087" width="9.88671875" style="3" customWidth="1"/>
    <col min="14088" max="14088" width="9.5546875" style="3" customWidth="1"/>
    <col min="14089" max="14089" width="16.44140625" style="3" customWidth="1"/>
    <col min="14090" max="14122" width="0.88671875" style="3" customWidth="1"/>
    <col min="14123" max="14123" width="0.6640625" style="3" customWidth="1"/>
    <col min="14124" max="14337" width="0.88671875" style="3" hidden="1"/>
    <col min="14338" max="14338" width="7.109375" style="3" customWidth="1"/>
    <col min="14339" max="14339" width="31.5546875" style="3" customWidth="1"/>
    <col min="14340" max="14340" width="17.6640625" style="3" customWidth="1"/>
    <col min="14341" max="14341" width="12.33203125" style="3" customWidth="1"/>
    <col min="14342" max="14342" width="11.109375" style="3" customWidth="1"/>
    <col min="14343" max="14343" width="9.88671875" style="3" customWidth="1"/>
    <col min="14344" max="14344" width="9.5546875" style="3" customWidth="1"/>
    <col min="14345" max="14345" width="16.44140625" style="3" customWidth="1"/>
    <col min="14346" max="14378" width="0.88671875" style="3" customWidth="1"/>
    <col min="14379" max="14379" width="0.6640625" style="3" customWidth="1"/>
    <col min="14380" max="14593" width="0.88671875" style="3" hidden="1"/>
    <col min="14594" max="14594" width="7.109375" style="3" customWidth="1"/>
    <col min="14595" max="14595" width="31.5546875" style="3" customWidth="1"/>
    <col min="14596" max="14596" width="17.6640625" style="3" customWidth="1"/>
    <col min="14597" max="14597" width="12.33203125" style="3" customWidth="1"/>
    <col min="14598" max="14598" width="11.109375" style="3" customWidth="1"/>
    <col min="14599" max="14599" width="9.88671875" style="3" customWidth="1"/>
    <col min="14600" max="14600" width="9.5546875" style="3" customWidth="1"/>
    <col min="14601" max="14601" width="16.44140625" style="3" customWidth="1"/>
    <col min="14602" max="14634" width="0.88671875" style="3" customWidth="1"/>
    <col min="14635" max="14635" width="0.6640625" style="3" customWidth="1"/>
    <col min="14636" max="14849" width="0.88671875" style="3" hidden="1"/>
    <col min="14850" max="14850" width="7.109375" style="3" customWidth="1"/>
    <col min="14851" max="14851" width="31.5546875" style="3" customWidth="1"/>
    <col min="14852" max="14852" width="17.6640625" style="3" customWidth="1"/>
    <col min="14853" max="14853" width="12.33203125" style="3" customWidth="1"/>
    <col min="14854" max="14854" width="11.109375" style="3" customWidth="1"/>
    <col min="14855" max="14855" width="9.88671875" style="3" customWidth="1"/>
    <col min="14856" max="14856" width="9.5546875" style="3" customWidth="1"/>
    <col min="14857" max="14857" width="16.44140625" style="3" customWidth="1"/>
    <col min="14858" max="14890" width="0.88671875" style="3" customWidth="1"/>
    <col min="14891" max="14891" width="0.6640625" style="3" customWidth="1"/>
    <col min="14892" max="15105" width="0.88671875" style="3" hidden="1"/>
    <col min="15106" max="15106" width="7.109375" style="3" customWidth="1"/>
    <col min="15107" max="15107" width="31.5546875" style="3" customWidth="1"/>
    <col min="15108" max="15108" width="17.6640625" style="3" customWidth="1"/>
    <col min="15109" max="15109" width="12.33203125" style="3" customWidth="1"/>
    <col min="15110" max="15110" width="11.109375" style="3" customWidth="1"/>
    <col min="15111" max="15111" width="9.88671875" style="3" customWidth="1"/>
    <col min="15112" max="15112" width="9.5546875" style="3" customWidth="1"/>
    <col min="15113" max="15113" width="16.44140625" style="3" customWidth="1"/>
    <col min="15114" max="15146" width="0.88671875" style="3" customWidth="1"/>
    <col min="15147" max="15147" width="0.6640625" style="3" customWidth="1"/>
    <col min="15148" max="15361" width="0.88671875" style="3" hidden="1"/>
    <col min="15362" max="15362" width="7.109375" style="3" customWidth="1"/>
    <col min="15363" max="15363" width="31.5546875" style="3" customWidth="1"/>
    <col min="15364" max="15364" width="17.6640625" style="3" customWidth="1"/>
    <col min="15365" max="15365" width="12.33203125" style="3" customWidth="1"/>
    <col min="15366" max="15366" width="11.109375" style="3" customWidth="1"/>
    <col min="15367" max="15367" width="9.88671875" style="3" customWidth="1"/>
    <col min="15368" max="15368" width="9.5546875" style="3" customWidth="1"/>
    <col min="15369" max="15369" width="16.44140625" style="3" customWidth="1"/>
    <col min="15370" max="15402" width="0.88671875" style="3" customWidth="1"/>
    <col min="15403" max="15403" width="0.6640625" style="3" customWidth="1"/>
    <col min="15404" max="15617" width="0.88671875" style="3" hidden="1"/>
    <col min="15618" max="15618" width="7.109375" style="3" customWidth="1"/>
    <col min="15619" max="15619" width="31.5546875" style="3" customWidth="1"/>
    <col min="15620" max="15620" width="17.6640625" style="3" customWidth="1"/>
    <col min="15621" max="15621" width="12.33203125" style="3" customWidth="1"/>
    <col min="15622" max="15622" width="11.109375" style="3" customWidth="1"/>
    <col min="15623" max="15623" width="9.88671875" style="3" customWidth="1"/>
    <col min="15624" max="15624" width="9.5546875" style="3" customWidth="1"/>
    <col min="15625" max="15625" width="16.44140625" style="3" customWidth="1"/>
    <col min="15626" max="15658" width="0.88671875" style="3" customWidth="1"/>
    <col min="15659" max="15659" width="0.6640625" style="3" customWidth="1"/>
    <col min="15660" max="15873" width="0.88671875" style="3" hidden="1"/>
    <col min="15874" max="15874" width="7.109375" style="3" customWidth="1"/>
    <col min="15875" max="15875" width="31.5546875" style="3" customWidth="1"/>
    <col min="15876" max="15876" width="17.6640625" style="3" customWidth="1"/>
    <col min="15877" max="15877" width="12.33203125" style="3" customWidth="1"/>
    <col min="15878" max="15878" width="11.109375" style="3" customWidth="1"/>
    <col min="15879" max="15879" width="9.88671875" style="3" customWidth="1"/>
    <col min="15880" max="15880" width="9.5546875" style="3" customWidth="1"/>
    <col min="15881" max="15881" width="16.44140625" style="3" customWidth="1"/>
    <col min="15882" max="15914" width="0.88671875" style="3" customWidth="1"/>
    <col min="15915" max="15915" width="0.6640625" style="3" customWidth="1"/>
    <col min="15916" max="16129" width="0.88671875" style="3" hidden="1"/>
    <col min="16130" max="16130" width="7.109375" style="3" customWidth="1"/>
    <col min="16131" max="16131" width="31.5546875" style="3" customWidth="1"/>
    <col min="16132" max="16132" width="17.6640625" style="3" customWidth="1"/>
    <col min="16133" max="16133" width="12.33203125" style="3" customWidth="1"/>
    <col min="16134" max="16134" width="11.109375" style="3" customWidth="1"/>
    <col min="16135" max="16135" width="9.88671875" style="3" customWidth="1"/>
    <col min="16136" max="16136" width="9.5546875" style="3" customWidth="1"/>
    <col min="16137" max="16137" width="16.44140625" style="3" customWidth="1"/>
    <col min="16138" max="16170" width="0.88671875" style="3" customWidth="1"/>
    <col min="16171" max="16171" width="0.6640625" style="3" customWidth="1"/>
    <col min="16172" max="16384" width="0.88671875" style="3" hidden="1"/>
  </cols>
  <sheetData>
    <row r="1" spans="1:9" ht="12" customHeight="1">
      <c r="I1" s="2" t="s">
        <v>313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5" customHeight="1"/>
    <row r="6" spans="1:9" ht="13.5" customHeight="1">
      <c r="A6" s="335" t="s">
        <v>314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 ht="30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3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1" t="s">
        <v>8</v>
      </c>
    </row>
    <row r="10" spans="1:9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>
      <c r="A11" s="50" t="s">
        <v>260</v>
      </c>
      <c r="B11" s="37" t="s">
        <v>261</v>
      </c>
      <c r="C11" s="50"/>
      <c r="D11" s="35"/>
      <c r="E11" s="35"/>
      <c r="F11" s="35"/>
      <c r="G11" s="35"/>
      <c r="H11" s="60"/>
      <c r="I11" s="35"/>
    </row>
    <row r="12" spans="1:9">
      <c r="A12" s="50">
        <v>1</v>
      </c>
      <c r="B12" s="15" t="s">
        <v>262</v>
      </c>
      <c r="C12" s="50" t="s">
        <v>315</v>
      </c>
      <c r="D12" s="35"/>
      <c r="E12" s="35"/>
      <c r="F12" s="35"/>
      <c r="G12" s="35"/>
      <c r="H12" s="60"/>
      <c r="I12" s="35"/>
    </row>
    <row r="13" spans="1:9">
      <c r="A13" s="50">
        <v>2</v>
      </c>
      <c r="B13" s="15" t="s">
        <v>272</v>
      </c>
      <c r="C13" s="50" t="s">
        <v>316</v>
      </c>
      <c r="D13" s="35"/>
      <c r="E13" s="35"/>
      <c r="F13" s="35"/>
      <c r="G13" s="35"/>
      <c r="H13" s="60"/>
      <c r="I13" s="35"/>
    </row>
    <row r="14" spans="1:9">
      <c r="A14" s="50">
        <v>3</v>
      </c>
      <c r="B14" s="15" t="s">
        <v>317</v>
      </c>
      <c r="C14" s="50" t="s">
        <v>318</v>
      </c>
      <c r="D14" s="35"/>
      <c r="E14" s="35"/>
      <c r="F14" s="35"/>
      <c r="G14" s="35"/>
      <c r="H14" s="60"/>
      <c r="I14" s="35"/>
    </row>
    <row r="15" spans="1:9">
      <c r="A15" s="50">
        <v>4</v>
      </c>
      <c r="B15" s="15" t="s">
        <v>319</v>
      </c>
      <c r="C15" s="50" t="s">
        <v>320</v>
      </c>
      <c r="D15" s="35"/>
      <c r="E15" s="35"/>
      <c r="F15" s="35"/>
      <c r="G15" s="35"/>
      <c r="H15" s="60"/>
      <c r="I15" s="35"/>
    </row>
    <row r="16" spans="1:9">
      <c r="A16" s="50">
        <v>5</v>
      </c>
      <c r="B16" s="15" t="s">
        <v>308</v>
      </c>
      <c r="C16" s="50" t="s">
        <v>139</v>
      </c>
      <c r="D16" s="35"/>
      <c r="E16" s="35"/>
      <c r="F16" s="35"/>
      <c r="G16" s="35"/>
      <c r="H16" s="60"/>
      <c r="I16" s="35"/>
    </row>
    <row r="17" spans="1:9">
      <c r="A17" s="50">
        <v>6</v>
      </c>
      <c r="B17" s="22" t="s">
        <v>309</v>
      </c>
      <c r="C17" s="50" t="s">
        <v>139</v>
      </c>
      <c r="D17" s="35"/>
      <c r="E17" s="35"/>
      <c r="F17" s="35"/>
      <c r="G17" s="35"/>
      <c r="H17" s="60"/>
      <c r="I17" s="35"/>
    </row>
    <row r="18" spans="1:9" s="10" customFormat="1">
      <c r="A18" s="52">
        <v>7</v>
      </c>
      <c r="B18" s="12" t="s">
        <v>321</v>
      </c>
      <c r="C18" s="52" t="s">
        <v>139</v>
      </c>
      <c r="D18" s="36"/>
      <c r="E18" s="36"/>
      <c r="F18" s="36"/>
      <c r="G18" s="36"/>
      <c r="H18" s="57"/>
      <c r="I18" s="36"/>
    </row>
    <row r="19" spans="1:9">
      <c r="A19" s="50" t="s">
        <v>311</v>
      </c>
      <c r="B19" s="37" t="s">
        <v>261</v>
      </c>
      <c r="C19" s="50"/>
      <c r="D19" s="35"/>
      <c r="E19" s="35"/>
      <c r="F19" s="35"/>
      <c r="G19" s="35"/>
      <c r="H19" s="60"/>
      <c r="I19" s="35"/>
    </row>
    <row r="20" spans="1:9">
      <c r="A20" s="50" t="s">
        <v>312</v>
      </c>
      <c r="B20" s="37" t="s">
        <v>261</v>
      </c>
      <c r="C20" s="50"/>
      <c r="D20" s="35"/>
      <c r="E20" s="35"/>
      <c r="F20" s="35"/>
      <c r="G20" s="35"/>
      <c r="H20" s="60"/>
      <c r="I20" s="35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WWA18"/>
  <sheetViews>
    <sheetView view="pageBreakPreview" workbookViewId="0">
      <selection activeCell="H11" sqref="H11"/>
    </sheetView>
  </sheetViews>
  <sheetFormatPr defaultColWidth="0" defaultRowHeight="13.8"/>
  <cols>
    <col min="1" max="1" width="5.6640625" style="3" customWidth="1"/>
    <col min="2" max="2" width="32.109375" style="3" customWidth="1"/>
    <col min="3" max="3" width="12.109375" style="3" customWidth="1"/>
    <col min="4" max="4" width="8.5546875" style="3" customWidth="1"/>
    <col min="5" max="5" width="8.88671875" style="3" customWidth="1"/>
    <col min="6" max="6" width="9.6640625" style="3" customWidth="1"/>
    <col min="7" max="7" width="9.5546875" style="3" customWidth="1"/>
    <col min="8" max="8" width="12.88671875" style="3" customWidth="1"/>
    <col min="9" max="9" width="11.33203125" style="3" customWidth="1"/>
    <col min="10" max="18" width="0.88671875" style="3" customWidth="1"/>
    <col min="19" max="19" width="0.109375" style="3" customWidth="1"/>
    <col min="20" max="59" width="0.88671875" style="3" hidden="1" customWidth="1"/>
    <col min="60" max="60" width="0.33203125" style="3" hidden="1" customWidth="1"/>
    <col min="61" max="257" width="0.88671875" style="3" hidden="1"/>
    <col min="258" max="258" width="6.88671875" style="3" customWidth="1"/>
    <col min="259" max="259" width="33.6640625" style="3" customWidth="1"/>
    <col min="260" max="260" width="14.5546875" style="3" customWidth="1"/>
    <col min="261" max="261" width="8.5546875" style="3" customWidth="1"/>
    <col min="262" max="262" width="8.88671875" style="3" customWidth="1"/>
    <col min="263" max="263" width="9.6640625" style="3" customWidth="1"/>
    <col min="264" max="264" width="9.5546875" style="3" customWidth="1"/>
    <col min="265" max="265" width="16.88671875" style="3" customWidth="1"/>
    <col min="266" max="274" width="0.88671875" style="3" customWidth="1"/>
    <col min="275" max="275" width="0.109375" style="3" customWidth="1"/>
    <col min="276" max="316" width="0.88671875" style="3" hidden="1" customWidth="1"/>
    <col min="317" max="513" width="0.88671875" style="3" hidden="1"/>
    <col min="514" max="514" width="6.88671875" style="3" customWidth="1"/>
    <col min="515" max="515" width="33.6640625" style="3" customWidth="1"/>
    <col min="516" max="516" width="14.5546875" style="3" customWidth="1"/>
    <col min="517" max="517" width="8.5546875" style="3" customWidth="1"/>
    <col min="518" max="518" width="8.88671875" style="3" customWidth="1"/>
    <col min="519" max="519" width="9.6640625" style="3" customWidth="1"/>
    <col min="520" max="520" width="9.5546875" style="3" customWidth="1"/>
    <col min="521" max="521" width="16.88671875" style="3" customWidth="1"/>
    <col min="522" max="530" width="0.88671875" style="3" customWidth="1"/>
    <col min="531" max="531" width="0.109375" style="3" customWidth="1"/>
    <col min="532" max="572" width="0.88671875" style="3" hidden="1" customWidth="1"/>
    <col min="573" max="769" width="0.88671875" style="3" hidden="1"/>
    <col min="770" max="770" width="6.88671875" style="3" customWidth="1"/>
    <col min="771" max="771" width="33.6640625" style="3" customWidth="1"/>
    <col min="772" max="772" width="14.5546875" style="3" customWidth="1"/>
    <col min="773" max="773" width="8.5546875" style="3" customWidth="1"/>
    <col min="774" max="774" width="8.88671875" style="3" customWidth="1"/>
    <col min="775" max="775" width="9.6640625" style="3" customWidth="1"/>
    <col min="776" max="776" width="9.5546875" style="3" customWidth="1"/>
    <col min="777" max="777" width="16.88671875" style="3" customWidth="1"/>
    <col min="778" max="786" width="0.88671875" style="3" customWidth="1"/>
    <col min="787" max="787" width="0.109375" style="3" customWidth="1"/>
    <col min="788" max="828" width="0.88671875" style="3" hidden="1" customWidth="1"/>
    <col min="829" max="1025" width="0.88671875" style="3" hidden="1"/>
    <col min="1026" max="1026" width="6.88671875" style="3" customWidth="1"/>
    <col min="1027" max="1027" width="33.6640625" style="3" customWidth="1"/>
    <col min="1028" max="1028" width="14.5546875" style="3" customWidth="1"/>
    <col min="1029" max="1029" width="8.5546875" style="3" customWidth="1"/>
    <col min="1030" max="1030" width="8.88671875" style="3" customWidth="1"/>
    <col min="1031" max="1031" width="9.6640625" style="3" customWidth="1"/>
    <col min="1032" max="1032" width="9.5546875" style="3" customWidth="1"/>
    <col min="1033" max="1033" width="16.88671875" style="3" customWidth="1"/>
    <col min="1034" max="1042" width="0.88671875" style="3" customWidth="1"/>
    <col min="1043" max="1043" width="0.109375" style="3" customWidth="1"/>
    <col min="1044" max="1084" width="0.88671875" style="3" hidden="1" customWidth="1"/>
    <col min="1085" max="1281" width="0.88671875" style="3" hidden="1"/>
    <col min="1282" max="1282" width="6.88671875" style="3" customWidth="1"/>
    <col min="1283" max="1283" width="33.6640625" style="3" customWidth="1"/>
    <col min="1284" max="1284" width="14.5546875" style="3" customWidth="1"/>
    <col min="1285" max="1285" width="8.5546875" style="3" customWidth="1"/>
    <col min="1286" max="1286" width="8.88671875" style="3" customWidth="1"/>
    <col min="1287" max="1287" width="9.6640625" style="3" customWidth="1"/>
    <col min="1288" max="1288" width="9.5546875" style="3" customWidth="1"/>
    <col min="1289" max="1289" width="16.88671875" style="3" customWidth="1"/>
    <col min="1290" max="1298" width="0.88671875" style="3" customWidth="1"/>
    <col min="1299" max="1299" width="0.109375" style="3" customWidth="1"/>
    <col min="1300" max="1340" width="0.88671875" style="3" hidden="1" customWidth="1"/>
    <col min="1341" max="1537" width="0.88671875" style="3" hidden="1"/>
    <col min="1538" max="1538" width="6.88671875" style="3" customWidth="1"/>
    <col min="1539" max="1539" width="33.6640625" style="3" customWidth="1"/>
    <col min="1540" max="1540" width="14.5546875" style="3" customWidth="1"/>
    <col min="1541" max="1541" width="8.5546875" style="3" customWidth="1"/>
    <col min="1542" max="1542" width="8.88671875" style="3" customWidth="1"/>
    <col min="1543" max="1543" width="9.6640625" style="3" customWidth="1"/>
    <col min="1544" max="1544" width="9.5546875" style="3" customWidth="1"/>
    <col min="1545" max="1545" width="16.88671875" style="3" customWidth="1"/>
    <col min="1546" max="1554" width="0.88671875" style="3" customWidth="1"/>
    <col min="1555" max="1555" width="0.109375" style="3" customWidth="1"/>
    <col min="1556" max="1596" width="0.88671875" style="3" hidden="1" customWidth="1"/>
    <col min="1597" max="1793" width="0.88671875" style="3" hidden="1"/>
    <col min="1794" max="1794" width="6.88671875" style="3" customWidth="1"/>
    <col min="1795" max="1795" width="33.6640625" style="3" customWidth="1"/>
    <col min="1796" max="1796" width="14.5546875" style="3" customWidth="1"/>
    <col min="1797" max="1797" width="8.5546875" style="3" customWidth="1"/>
    <col min="1798" max="1798" width="8.88671875" style="3" customWidth="1"/>
    <col min="1799" max="1799" width="9.6640625" style="3" customWidth="1"/>
    <col min="1800" max="1800" width="9.5546875" style="3" customWidth="1"/>
    <col min="1801" max="1801" width="16.88671875" style="3" customWidth="1"/>
    <col min="1802" max="1810" width="0.88671875" style="3" customWidth="1"/>
    <col min="1811" max="1811" width="0.109375" style="3" customWidth="1"/>
    <col min="1812" max="1852" width="0.88671875" style="3" hidden="1" customWidth="1"/>
    <col min="1853" max="2049" width="0.88671875" style="3" hidden="1"/>
    <col min="2050" max="2050" width="6.88671875" style="3" customWidth="1"/>
    <col min="2051" max="2051" width="33.6640625" style="3" customWidth="1"/>
    <col min="2052" max="2052" width="14.5546875" style="3" customWidth="1"/>
    <col min="2053" max="2053" width="8.5546875" style="3" customWidth="1"/>
    <col min="2054" max="2054" width="8.88671875" style="3" customWidth="1"/>
    <col min="2055" max="2055" width="9.6640625" style="3" customWidth="1"/>
    <col min="2056" max="2056" width="9.5546875" style="3" customWidth="1"/>
    <col min="2057" max="2057" width="16.88671875" style="3" customWidth="1"/>
    <col min="2058" max="2066" width="0.88671875" style="3" customWidth="1"/>
    <col min="2067" max="2067" width="0.109375" style="3" customWidth="1"/>
    <col min="2068" max="2108" width="0.88671875" style="3" hidden="1" customWidth="1"/>
    <col min="2109" max="2305" width="0.88671875" style="3" hidden="1"/>
    <col min="2306" max="2306" width="6.88671875" style="3" customWidth="1"/>
    <col min="2307" max="2307" width="33.6640625" style="3" customWidth="1"/>
    <col min="2308" max="2308" width="14.5546875" style="3" customWidth="1"/>
    <col min="2309" max="2309" width="8.5546875" style="3" customWidth="1"/>
    <col min="2310" max="2310" width="8.88671875" style="3" customWidth="1"/>
    <col min="2311" max="2311" width="9.6640625" style="3" customWidth="1"/>
    <col min="2312" max="2312" width="9.5546875" style="3" customWidth="1"/>
    <col min="2313" max="2313" width="16.88671875" style="3" customWidth="1"/>
    <col min="2314" max="2322" width="0.88671875" style="3" customWidth="1"/>
    <col min="2323" max="2323" width="0.109375" style="3" customWidth="1"/>
    <col min="2324" max="2364" width="0.88671875" style="3" hidden="1" customWidth="1"/>
    <col min="2365" max="2561" width="0.88671875" style="3" hidden="1"/>
    <col min="2562" max="2562" width="6.88671875" style="3" customWidth="1"/>
    <col min="2563" max="2563" width="33.6640625" style="3" customWidth="1"/>
    <col min="2564" max="2564" width="14.5546875" style="3" customWidth="1"/>
    <col min="2565" max="2565" width="8.5546875" style="3" customWidth="1"/>
    <col min="2566" max="2566" width="8.88671875" style="3" customWidth="1"/>
    <col min="2567" max="2567" width="9.6640625" style="3" customWidth="1"/>
    <col min="2568" max="2568" width="9.5546875" style="3" customWidth="1"/>
    <col min="2569" max="2569" width="16.88671875" style="3" customWidth="1"/>
    <col min="2570" max="2578" width="0.88671875" style="3" customWidth="1"/>
    <col min="2579" max="2579" width="0.109375" style="3" customWidth="1"/>
    <col min="2580" max="2620" width="0.88671875" style="3" hidden="1" customWidth="1"/>
    <col min="2621" max="2817" width="0.88671875" style="3" hidden="1"/>
    <col min="2818" max="2818" width="6.88671875" style="3" customWidth="1"/>
    <col min="2819" max="2819" width="33.6640625" style="3" customWidth="1"/>
    <col min="2820" max="2820" width="14.5546875" style="3" customWidth="1"/>
    <col min="2821" max="2821" width="8.5546875" style="3" customWidth="1"/>
    <col min="2822" max="2822" width="8.88671875" style="3" customWidth="1"/>
    <col min="2823" max="2823" width="9.6640625" style="3" customWidth="1"/>
    <col min="2824" max="2824" width="9.5546875" style="3" customWidth="1"/>
    <col min="2825" max="2825" width="16.88671875" style="3" customWidth="1"/>
    <col min="2826" max="2834" width="0.88671875" style="3" customWidth="1"/>
    <col min="2835" max="2835" width="0.109375" style="3" customWidth="1"/>
    <col min="2836" max="2876" width="0.88671875" style="3" hidden="1" customWidth="1"/>
    <col min="2877" max="3073" width="0.88671875" style="3" hidden="1"/>
    <col min="3074" max="3074" width="6.88671875" style="3" customWidth="1"/>
    <col min="3075" max="3075" width="33.6640625" style="3" customWidth="1"/>
    <col min="3076" max="3076" width="14.5546875" style="3" customWidth="1"/>
    <col min="3077" max="3077" width="8.5546875" style="3" customWidth="1"/>
    <col min="3078" max="3078" width="8.88671875" style="3" customWidth="1"/>
    <col min="3079" max="3079" width="9.6640625" style="3" customWidth="1"/>
    <col min="3080" max="3080" width="9.5546875" style="3" customWidth="1"/>
    <col min="3081" max="3081" width="16.88671875" style="3" customWidth="1"/>
    <col min="3082" max="3090" width="0.88671875" style="3" customWidth="1"/>
    <col min="3091" max="3091" width="0.109375" style="3" customWidth="1"/>
    <col min="3092" max="3132" width="0.88671875" style="3" hidden="1" customWidth="1"/>
    <col min="3133" max="3329" width="0.88671875" style="3" hidden="1"/>
    <col min="3330" max="3330" width="6.88671875" style="3" customWidth="1"/>
    <col min="3331" max="3331" width="33.6640625" style="3" customWidth="1"/>
    <col min="3332" max="3332" width="14.5546875" style="3" customWidth="1"/>
    <col min="3333" max="3333" width="8.5546875" style="3" customWidth="1"/>
    <col min="3334" max="3334" width="8.88671875" style="3" customWidth="1"/>
    <col min="3335" max="3335" width="9.6640625" style="3" customWidth="1"/>
    <col min="3336" max="3336" width="9.5546875" style="3" customWidth="1"/>
    <col min="3337" max="3337" width="16.88671875" style="3" customWidth="1"/>
    <col min="3338" max="3346" width="0.88671875" style="3" customWidth="1"/>
    <col min="3347" max="3347" width="0.109375" style="3" customWidth="1"/>
    <col min="3348" max="3388" width="0.88671875" style="3" hidden="1" customWidth="1"/>
    <col min="3389" max="3585" width="0.88671875" style="3" hidden="1"/>
    <col min="3586" max="3586" width="6.88671875" style="3" customWidth="1"/>
    <col min="3587" max="3587" width="33.6640625" style="3" customWidth="1"/>
    <col min="3588" max="3588" width="14.5546875" style="3" customWidth="1"/>
    <col min="3589" max="3589" width="8.5546875" style="3" customWidth="1"/>
    <col min="3590" max="3590" width="8.88671875" style="3" customWidth="1"/>
    <col min="3591" max="3591" width="9.6640625" style="3" customWidth="1"/>
    <col min="3592" max="3592" width="9.5546875" style="3" customWidth="1"/>
    <col min="3593" max="3593" width="16.88671875" style="3" customWidth="1"/>
    <col min="3594" max="3602" width="0.88671875" style="3" customWidth="1"/>
    <col min="3603" max="3603" width="0.109375" style="3" customWidth="1"/>
    <col min="3604" max="3644" width="0.88671875" style="3" hidden="1" customWidth="1"/>
    <col min="3645" max="3841" width="0.88671875" style="3" hidden="1"/>
    <col min="3842" max="3842" width="6.88671875" style="3" customWidth="1"/>
    <col min="3843" max="3843" width="33.6640625" style="3" customWidth="1"/>
    <col min="3844" max="3844" width="14.5546875" style="3" customWidth="1"/>
    <col min="3845" max="3845" width="8.5546875" style="3" customWidth="1"/>
    <col min="3846" max="3846" width="8.88671875" style="3" customWidth="1"/>
    <col min="3847" max="3847" width="9.6640625" style="3" customWidth="1"/>
    <col min="3848" max="3848" width="9.5546875" style="3" customWidth="1"/>
    <col min="3849" max="3849" width="16.88671875" style="3" customWidth="1"/>
    <col min="3850" max="3858" width="0.88671875" style="3" customWidth="1"/>
    <col min="3859" max="3859" width="0.109375" style="3" customWidth="1"/>
    <col min="3860" max="3900" width="0.88671875" style="3" hidden="1" customWidth="1"/>
    <col min="3901" max="4097" width="0.88671875" style="3" hidden="1"/>
    <col min="4098" max="4098" width="6.88671875" style="3" customWidth="1"/>
    <col min="4099" max="4099" width="33.6640625" style="3" customWidth="1"/>
    <col min="4100" max="4100" width="14.5546875" style="3" customWidth="1"/>
    <col min="4101" max="4101" width="8.5546875" style="3" customWidth="1"/>
    <col min="4102" max="4102" width="8.88671875" style="3" customWidth="1"/>
    <col min="4103" max="4103" width="9.6640625" style="3" customWidth="1"/>
    <col min="4104" max="4104" width="9.5546875" style="3" customWidth="1"/>
    <col min="4105" max="4105" width="16.88671875" style="3" customWidth="1"/>
    <col min="4106" max="4114" width="0.88671875" style="3" customWidth="1"/>
    <col min="4115" max="4115" width="0.109375" style="3" customWidth="1"/>
    <col min="4116" max="4156" width="0.88671875" style="3" hidden="1" customWidth="1"/>
    <col min="4157" max="4353" width="0.88671875" style="3" hidden="1"/>
    <col min="4354" max="4354" width="6.88671875" style="3" customWidth="1"/>
    <col min="4355" max="4355" width="33.6640625" style="3" customWidth="1"/>
    <col min="4356" max="4356" width="14.5546875" style="3" customWidth="1"/>
    <col min="4357" max="4357" width="8.5546875" style="3" customWidth="1"/>
    <col min="4358" max="4358" width="8.88671875" style="3" customWidth="1"/>
    <col min="4359" max="4359" width="9.6640625" style="3" customWidth="1"/>
    <col min="4360" max="4360" width="9.5546875" style="3" customWidth="1"/>
    <col min="4361" max="4361" width="16.88671875" style="3" customWidth="1"/>
    <col min="4362" max="4370" width="0.88671875" style="3" customWidth="1"/>
    <col min="4371" max="4371" width="0.109375" style="3" customWidth="1"/>
    <col min="4372" max="4412" width="0.88671875" style="3" hidden="1" customWidth="1"/>
    <col min="4413" max="4609" width="0.88671875" style="3" hidden="1"/>
    <col min="4610" max="4610" width="6.88671875" style="3" customWidth="1"/>
    <col min="4611" max="4611" width="33.6640625" style="3" customWidth="1"/>
    <col min="4612" max="4612" width="14.5546875" style="3" customWidth="1"/>
    <col min="4613" max="4613" width="8.5546875" style="3" customWidth="1"/>
    <col min="4614" max="4614" width="8.88671875" style="3" customWidth="1"/>
    <col min="4615" max="4615" width="9.6640625" style="3" customWidth="1"/>
    <col min="4616" max="4616" width="9.5546875" style="3" customWidth="1"/>
    <col min="4617" max="4617" width="16.88671875" style="3" customWidth="1"/>
    <col min="4618" max="4626" width="0.88671875" style="3" customWidth="1"/>
    <col min="4627" max="4627" width="0.109375" style="3" customWidth="1"/>
    <col min="4628" max="4668" width="0.88671875" style="3" hidden="1" customWidth="1"/>
    <col min="4669" max="4865" width="0.88671875" style="3" hidden="1"/>
    <col min="4866" max="4866" width="6.88671875" style="3" customWidth="1"/>
    <col min="4867" max="4867" width="33.6640625" style="3" customWidth="1"/>
    <col min="4868" max="4868" width="14.5546875" style="3" customWidth="1"/>
    <col min="4869" max="4869" width="8.5546875" style="3" customWidth="1"/>
    <col min="4870" max="4870" width="8.88671875" style="3" customWidth="1"/>
    <col min="4871" max="4871" width="9.6640625" style="3" customWidth="1"/>
    <col min="4872" max="4872" width="9.5546875" style="3" customWidth="1"/>
    <col min="4873" max="4873" width="16.88671875" style="3" customWidth="1"/>
    <col min="4874" max="4882" width="0.88671875" style="3" customWidth="1"/>
    <col min="4883" max="4883" width="0.109375" style="3" customWidth="1"/>
    <col min="4884" max="4924" width="0.88671875" style="3" hidden="1" customWidth="1"/>
    <col min="4925" max="5121" width="0.88671875" style="3" hidden="1"/>
    <col min="5122" max="5122" width="6.88671875" style="3" customWidth="1"/>
    <col min="5123" max="5123" width="33.6640625" style="3" customWidth="1"/>
    <col min="5124" max="5124" width="14.5546875" style="3" customWidth="1"/>
    <col min="5125" max="5125" width="8.5546875" style="3" customWidth="1"/>
    <col min="5126" max="5126" width="8.88671875" style="3" customWidth="1"/>
    <col min="5127" max="5127" width="9.6640625" style="3" customWidth="1"/>
    <col min="5128" max="5128" width="9.5546875" style="3" customWidth="1"/>
    <col min="5129" max="5129" width="16.88671875" style="3" customWidth="1"/>
    <col min="5130" max="5138" width="0.88671875" style="3" customWidth="1"/>
    <col min="5139" max="5139" width="0.109375" style="3" customWidth="1"/>
    <col min="5140" max="5180" width="0.88671875" style="3" hidden="1" customWidth="1"/>
    <col min="5181" max="5377" width="0.88671875" style="3" hidden="1"/>
    <col min="5378" max="5378" width="6.88671875" style="3" customWidth="1"/>
    <col min="5379" max="5379" width="33.6640625" style="3" customWidth="1"/>
    <col min="5380" max="5380" width="14.5546875" style="3" customWidth="1"/>
    <col min="5381" max="5381" width="8.5546875" style="3" customWidth="1"/>
    <col min="5382" max="5382" width="8.88671875" style="3" customWidth="1"/>
    <col min="5383" max="5383" width="9.6640625" style="3" customWidth="1"/>
    <col min="5384" max="5384" width="9.5546875" style="3" customWidth="1"/>
    <col min="5385" max="5385" width="16.88671875" style="3" customWidth="1"/>
    <col min="5386" max="5394" width="0.88671875" style="3" customWidth="1"/>
    <col min="5395" max="5395" width="0.109375" style="3" customWidth="1"/>
    <col min="5396" max="5436" width="0.88671875" style="3" hidden="1" customWidth="1"/>
    <col min="5437" max="5633" width="0.88671875" style="3" hidden="1"/>
    <col min="5634" max="5634" width="6.88671875" style="3" customWidth="1"/>
    <col min="5635" max="5635" width="33.6640625" style="3" customWidth="1"/>
    <col min="5636" max="5636" width="14.5546875" style="3" customWidth="1"/>
    <col min="5637" max="5637" width="8.5546875" style="3" customWidth="1"/>
    <col min="5638" max="5638" width="8.88671875" style="3" customWidth="1"/>
    <col min="5639" max="5639" width="9.6640625" style="3" customWidth="1"/>
    <col min="5640" max="5640" width="9.5546875" style="3" customWidth="1"/>
    <col min="5641" max="5641" width="16.88671875" style="3" customWidth="1"/>
    <col min="5642" max="5650" width="0.88671875" style="3" customWidth="1"/>
    <col min="5651" max="5651" width="0.109375" style="3" customWidth="1"/>
    <col min="5652" max="5692" width="0.88671875" style="3" hidden="1" customWidth="1"/>
    <col min="5693" max="5889" width="0.88671875" style="3" hidden="1"/>
    <col min="5890" max="5890" width="6.88671875" style="3" customWidth="1"/>
    <col min="5891" max="5891" width="33.6640625" style="3" customWidth="1"/>
    <col min="5892" max="5892" width="14.5546875" style="3" customWidth="1"/>
    <col min="5893" max="5893" width="8.5546875" style="3" customWidth="1"/>
    <col min="5894" max="5894" width="8.88671875" style="3" customWidth="1"/>
    <col min="5895" max="5895" width="9.6640625" style="3" customWidth="1"/>
    <col min="5896" max="5896" width="9.5546875" style="3" customWidth="1"/>
    <col min="5897" max="5897" width="16.88671875" style="3" customWidth="1"/>
    <col min="5898" max="5906" width="0.88671875" style="3" customWidth="1"/>
    <col min="5907" max="5907" width="0.109375" style="3" customWidth="1"/>
    <col min="5908" max="5948" width="0.88671875" style="3" hidden="1" customWidth="1"/>
    <col min="5949" max="6145" width="0.88671875" style="3" hidden="1"/>
    <col min="6146" max="6146" width="6.88671875" style="3" customWidth="1"/>
    <col min="6147" max="6147" width="33.6640625" style="3" customWidth="1"/>
    <col min="6148" max="6148" width="14.5546875" style="3" customWidth="1"/>
    <col min="6149" max="6149" width="8.5546875" style="3" customWidth="1"/>
    <col min="6150" max="6150" width="8.88671875" style="3" customWidth="1"/>
    <col min="6151" max="6151" width="9.6640625" style="3" customWidth="1"/>
    <col min="6152" max="6152" width="9.5546875" style="3" customWidth="1"/>
    <col min="6153" max="6153" width="16.88671875" style="3" customWidth="1"/>
    <col min="6154" max="6162" width="0.88671875" style="3" customWidth="1"/>
    <col min="6163" max="6163" width="0.109375" style="3" customWidth="1"/>
    <col min="6164" max="6204" width="0.88671875" style="3" hidden="1" customWidth="1"/>
    <col min="6205" max="6401" width="0.88671875" style="3" hidden="1"/>
    <col min="6402" max="6402" width="6.88671875" style="3" customWidth="1"/>
    <col min="6403" max="6403" width="33.6640625" style="3" customWidth="1"/>
    <col min="6404" max="6404" width="14.5546875" style="3" customWidth="1"/>
    <col min="6405" max="6405" width="8.5546875" style="3" customWidth="1"/>
    <col min="6406" max="6406" width="8.88671875" style="3" customWidth="1"/>
    <col min="6407" max="6407" width="9.6640625" style="3" customWidth="1"/>
    <col min="6408" max="6408" width="9.5546875" style="3" customWidth="1"/>
    <col min="6409" max="6409" width="16.88671875" style="3" customWidth="1"/>
    <col min="6410" max="6418" width="0.88671875" style="3" customWidth="1"/>
    <col min="6419" max="6419" width="0.109375" style="3" customWidth="1"/>
    <col min="6420" max="6460" width="0.88671875" style="3" hidden="1" customWidth="1"/>
    <col min="6461" max="6657" width="0.88671875" style="3" hidden="1"/>
    <col min="6658" max="6658" width="6.88671875" style="3" customWidth="1"/>
    <col min="6659" max="6659" width="33.6640625" style="3" customWidth="1"/>
    <col min="6660" max="6660" width="14.5546875" style="3" customWidth="1"/>
    <col min="6661" max="6661" width="8.5546875" style="3" customWidth="1"/>
    <col min="6662" max="6662" width="8.88671875" style="3" customWidth="1"/>
    <col min="6663" max="6663" width="9.6640625" style="3" customWidth="1"/>
    <col min="6664" max="6664" width="9.5546875" style="3" customWidth="1"/>
    <col min="6665" max="6665" width="16.88671875" style="3" customWidth="1"/>
    <col min="6666" max="6674" width="0.88671875" style="3" customWidth="1"/>
    <col min="6675" max="6675" width="0.109375" style="3" customWidth="1"/>
    <col min="6676" max="6716" width="0.88671875" style="3" hidden="1" customWidth="1"/>
    <col min="6717" max="6913" width="0.88671875" style="3" hidden="1"/>
    <col min="6914" max="6914" width="6.88671875" style="3" customWidth="1"/>
    <col min="6915" max="6915" width="33.6640625" style="3" customWidth="1"/>
    <col min="6916" max="6916" width="14.5546875" style="3" customWidth="1"/>
    <col min="6917" max="6917" width="8.5546875" style="3" customWidth="1"/>
    <col min="6918" max="6918" width="8.88671875" style="3" customWidth="1"/>
    <col min="6919" max="6919" width="9.6640625" style="3" customWidth="1"/>
    <col min="6920" max="6920" width="9.5546875" style="3" customWidth="1"/>
    <col min="6921" max="6921" width="16.88671875" style="3" customWidth="1"/>
    <col min="6922" max="6930" width="0.88671875" style="3" customWidth="1"/>
    <col min="6931" max="6931" width="0.109375" style="3" customWidth="1"/>
    <col min="6932" max="6972" width="0.88671875" style="3" hidden="1" customWidth="1"/>
    <col min="6973" max="7169" width="0.88671875" style="3" hidden="1"/>
    <col min="7170" max="7170" width="6.88671875" style="3" customWidth="1"/>
    <col min="7171" max="7171" width="33.6640625" style="3" customWidth="1"/>
    <col min="7172" max="7172" width="14.5546875" style="3" customWidth="1"/>
    <col min="7173" max="7173" width="8.5546875" style="3" customWidth="1"/>
    <col min="7174" max="7174" width="8.88671875" style="3" customWidth="1"/>
    <col min="7175" max="7175" width="9.6640625" style="3" customWidth="1"/>
    <col min="7176" max="7176" width="9.5546875" style="3" customWidth="1"/>
    <col min="7177" max="7177" width="16.88671875" style="3" customWidth="1"/>
    <col min="7178" max="7186" width="0.88671875" style="3" customWidth="1"/>
    <col min="7187" max="7187" width="0.109375" style="3" customWidth="1"/>
    <col min="7188" max="7228" width="0.88671875" style="3" hidden="1" customWidth="1"/>
    <col min="7229" max="7425" width="0.88671875" style="3" hidden="1"/>
    <col min="7426" max="7426" width="6.88671875" style="3" customWidth="1"/>
    <col min="7427" max="7427" width="33.6640625" style="3" customWidth="1"/>
    <col min="7428" max="7428" width="14.5546875" style="3" customWidth="1"/>
    <col min="7429" max="7429" width="8.5546875" style="3" customWidth="1"/>
    <col min="7430" max="7430" width="8.88671875" style="3" customWidth="1"/>
    <col min="7431" max="7431" width="9.6640625" style="3" customWidth="1"/>
    <col min="7432" max="7432" width="9.5546875" style="3" customWidth="1"/>
    <col min="7433" max="7433" width="16.88671875" style="3" customWidth="1"/>
    <col min="7434" max="7442" width="0.88671875" style="3" customWidth="1"/>
    <col min="7443" max="7443" width="0.109375" style="3" customWidth="1"/>
    <col min="7444" max="7484" width="0.88671875" style="3" hidden="1" customWidth="1"/>
    <col min="7485" max="7681" width="0.88671875" style="3" hidden="1"/>
    <col min="7682" max="7682" width="6.88671875" style="3" customWidth="1"/>
    <col min="7683" max="7683" width="33.6640625" style="3" customWidth="1"/>
    <col min="7684" max="7684" width="14.5546875" style="3" customWidth="1"/>
    <col min="7685" max="7685" width="8.5546875" style="3" customWidth="1"/>
    <col min="7686" max="7686" width="8.88671875" style="3" customWidth="1"/>
    <col min="7687" max="7687" width="9.6640625" style="3" customWidth="1"/>
    <col min="7688" max="7688" width="9.5546875" style="3" customWidth="1"/>
    <col min="7689" max="7689" width="16.88671875" style="3" customWidth="1"/>
    <col min="7690" max="7698" width="0.88671875" style="3" customWidth="1"/>
    <col min="7699" max="7699" width="0.109375" style="3" customWidth="1"/>
    <col min="7700" max="7740" width="0.88671875" style="3" hidden="1" customWidth="1"/>
    <col min="7741" max="7937" width="0.88671875" style="3" hidden="1"/>
    <col min="7938" max="7938" width="6.88671875" style="3" customWidth="1"/>
    <col min="7939" max="7939" width="33.6640625" style="3" customWidth="1"/>
    <col min="7940" max="7940" width="14.5546875" style="3" customWidth="1"/>
    <col min="7941" max="7941" width="8.5546875" style="3" customWidth="1"/>
    <col min="7942" max="7942" width="8.88671875" style="3" customWidth="1"/>
    <col min="7943" max="7943" width="9.6640625" style="3" customWidth="1"/>
    <col min="7944" max="7944" width="9.5546875" style="3" customWidth="1"/>
    <col min="7945" max="7945" width="16.88671875" style="3" customWidth="1"/>
    <col min="7946" max="7954" width="0.88671875" style="3" customWidth="1"/>
    <col min="7955" max="7955" width="0.109375" style="3" customWidth="1"/>
    <col min="7956" max="7996" width="0.88671875" style="3" hidden="1" customWidth="1"/>
    <col min="7997" max="8193" width="0.88671875" style="3" hidden="1"/>
    <col min="8194" max="8194" width="6.88671875" style="3" customWidth="1"/>
    <col min="8195" max="8195" width="33.6640625" style="3" customWidth="1"/>
    <col min="8196" max="8196" width="14.5546875" style="3" customWidth="1"/>
    <col min="8197" max="8197" width="8.5546875" style="3" customWidth="1"/>
    <col min="8198" max="8198" width="8.88671875" style="3" customWidth="1"/>
    <col min="8199" max="8199" width="9.6640625" style="3" customWidth="1"/>
    <col min="8200" max="8200" width="9.5546875" style="3" customWidth="1"/>
    <col min="8201" max="8201" width="16.88671875" style="3" customWidth="1"/>
    <col min="8202" max="8210" width="0.88671875" style="3" customWidth="1"/>
    <col min="8211" max="8211" width="0.109375" style="3" customWidth="1"/>
    <col min="8212" max="8252" width="0.88671875" style="3" hidden="1" customWidth="1"/>
    <col min="8253" max="8449" width="0.88671875" style="3" hidden="1"/>
    <col min="8450" max="8450" width="6.88671875" style="3" customWidth="1"/>
    <col min="8451" max="8451" width="33.6640625" style="3" customWidth="1"/>
    <col min="8452" max="8452" width="14.5546875" style="3" customWidth="1"/>
    <col min="8453" max="8453" width="8.5546875" style="3" customWidth="1"/>
    <col min="8454" max="8454" width="8.88671875" style="3" customWidth="1"/>
    <col min="8455" max="8455" width="9.6640625" style="3" customWidth="1"/>
    <col min="8456" max="8456" width="9.5546875" style="3" customWidth="1"/>
    <col min="8457" max="8457" width="16.88671875" style="3" customWidth="1"/>
    <col min="8458" max="8466" width="0.88671875" style="3" customWidth="1"/>
    <col min="8467" max="8467" width="0.109375" style="3" customWidth="1"/>
    <col min="8468" max="8508" width="0.88671875" style="3" hidden="1" customWidth="1"/>
    <col min="8509" max="8705" width="0.88671875" style="3" hidden="1"/>
    <col min="8706" max="8706" width="6.88671875" style="3" customWidth="1"/>
    <col min="8707" max="8707" width="33.6640625" style="3" customWidth="1"/>
    <col min="8708" max="8708" width="14.5546875" style="3" customWidth="1"/>
    <col min="8709" max="8709" width="8.5546875" style="3" customWidth="1"/>
    <col min="8710" max="8710" width="8.88671875" style="3" customWidth="1"/>
    <col min="8711" max="8711" width="9.6640625" style="3" customWidth="1"/>
    <col min="8712" max="8712" width="9.5546875" style="3" customWidth="1"/>
    <col min="8713" max="8713" width="16.88671875" style="3" customWidth="1"/>
    <col min="8714" max="8722" width="0.88671875" style="3" customWidth="1"/>
    <col min="8723" max="8723" width="0.109375" style="3" customWidth="1"/>
    <col min="8724" max="8764" width="0.88671875" style="3" hidden="1" customWidth="1"/>
    <col min="8765" max="8961" width="0.88671875" style="3" hidden="1"/>
    <col min="8962" max="8962" width="6.88671875" style="3" customWidth="1"/>
    <col min="8963" max="8963" width="33.6640625" style="3" customWidth="1"/>
    <col min="8964" max="8964" width="14.5546875" style="3" customWidth="1"/>
    <col min="8965" max="8965" width="8.5546875" style="3" customWidth="1"/>
    <col min="8966" max="8966" width="8.88671875" style="3" customWidth="1"/>
    <col min="8967" max="8967" width="9.6640625" style="3" customWidth="1"/>
    <col min="8968" max="8968" width="9.5546875" style="3" customWidth="1"/>
    <col min="8969" max="8969" width="16.88671875" style="3" customWidth="1"/>
    <col min="8970" max="8978" width="0.88671875" style="3" customWidth="1"/>
    <col min="8979" max="8979" width="0.109375" style="3" customWidth="1"/>
    <col min="8980" max="9020" width="0.88671875" style="3" hidden="1" customWidth="1"/>
    <col min="9021" max="9217" width="0.88671875" style="3" hidden="1"/>
    <col min="9218" max="9218" width="6.88671875" style="3" customWidth="1"/>
    <col min="9219" max="9219" width="33.6640625" style="3" customWidth="1"/>
    <col min="9220" max="9220" width="14.5546875" style="3" customWidth="1"/>
    <col min="9221" max="9221" width="8.5546875" style="3" customWidth="1"/>
    <col min="9222" max="9222" width="8.88671875" style="3" customWidth="1"/>
    <col min="9223" max="9223" width="9.6640625" style="3" customWidth="1"/>
    <col min="9224" max="9224" width="9.5546875" style="3" customWidth="1"/>
    <col min="9225" max="9225" width="16.88671875" style="3" customWidth="1"/>
    <col min="9226" max="9234" width="0.88671875" style="3" customWidth="1"/>
    <col min="9235" max="9235" width="0.109375" style="3" customWidth="1"/>
    <col min="9236" max="9276" width="0.88671875" style="3" hidden="1" customWidth="1"/>
    <col min="9277" max="9473" width="0.88671875" style="3" hidden="1"/>
    <col min="9474" max="9474" width="6.88671875" style="3" customWidth="1"/>
    <col min="9475" max="9475" width="33.6640625" style="3" customWidth="1"/>
    <col min="9476" max="9476" width="14.5546875" style="3" customWidth="1"/>
    <col min="9477" max="9477" width="8.5546875" style="3" customWidth="1"/>
    <col min="9478" max="9478" width="8.88671875" style="3" customWidth="1"/>
    <col min="9479" max="9479" width="9.6640625" style="3" customWidth="1"/>
    <col min="9480" max="9480" width="9.5546875" style="3" customWidth="1"/>
    <col min="9481" max="9481" width="16.88671875" style="3" customWidth="1"/>
    <col min="9482" max="9490" width="0.88671875" style="3" customWidth="1"/>
    <col min="9491" max="9491" width="0.109375" style="3" customWidth="1"/>
    <col min="9492" max="9532" width="0.88671875" style="3" hidden="1" customWidth="1"/>
    <col min="9533" max="9729" width="0.88671875" style="3" hidden="1"/>
    <col min="9730" max="9730" width="6.88671875" style="3" customWidth="1"/>
    <col min="9731" max="9731" width="33.6640625" style="3" customWidth="1"/>
    <col min="9732" max="9732" width="14.5546875" style="3" customWidth="1"/>
    <col min="9733" max="9733" width="8.5546875" style="3" customWidth="1"/>
    <col min="9734" max="9734" width="8.88671875" style="3" customWidth="1"/>
    <col min="9735" max="9735" width="9.6640625" style="3" customWidth="1"/>
    <col min="9736" max="9736" width="9.5546875" style="3" customWidth="1"/>
    <col min="9737" max="9737" width="16.88671875" style="3" customWidth="1"/>
    <col min="9738" max="9746" width="0.88671875" style="3" customWidth="1"/>
    <col min="9747" max="9747" width="0.109375" style="3" customWidth="1"/>
    <col min="9748" max="9788" width="0.88671875" style="3" hidden="1" customWidth="1"/>
    <col min="9789" max="9985" width="0.88671875" style="3" hidden="1"/>
    <col min="9986" max="9986" width="6.88671875" style="3" customWidth="1"/>
    <col min="9987" max="9987" width="33.6640625" style="3" customWidth="1"/>
    <col min="9988" max="9988" width="14.5546875" style="3" customWidth="1"/>
    <col min="9989" max="9989" width="8.5546875" style="3" customWidth="1"/>
    <col min="9990" max="9990" width="8.88671875" style="3" customWidth="1"/>
    <col min="9991" max="9991" width="9.6640625" style="3" customWidth="1"/>
    <col min="9992" max="9992" width="9.5546875" style="3" customWidth="1"/>
    <col min="9993" max="9993" width="16.88671875" style="3" customWidth="1"/>
    <col min="9994" max="10002" width="0.88671875" style="3" customWidth="1"/>
    <col min="10003" max="10003" width="0.109375" style="3" customWidth="1"/>
    <col min="10004" max="10044" width="0.88671875" style="3" hidden="1" customWidth="1"/>
    <col min="10045" max="10241" width="0.88671875" style="3" hidden="1"/>
    <col min="10242" max="10242" width="6.88671875" style="3" customWidth="1"/>
    <col min="10243" max="10243" width="33.6640625" style="3" customWidth="1"/>
    <col min="10244" max="10244" width="14.5546875" style="3" customWidth="1"/>
    <col min="10245" max="10245" width="8.5546875" style="3" customWidth="1"/>
    <col min="10246" max="10246" width="8.88671875" style="3" customWidth="1"/>
    <col min="10247" max="10247" width="9.6640625" style="3" customWidth="1"/>
    <col min="10248" max="10248" width="9.5546875" style="3" customWidth="1"/>
    <col min="10249" max="10249" width="16.88671875" style="3" customWidth="1"/>
    <col min="10250" max="10258" width="0.88671875" style="3" customWidth="1"/>
    <col min="10259" max="10259" width="0.109375" style="3" customWidth="1"/>
    <col min="10260" max="10300" width="0.88671875" style="3" hidden="1" customWidth="1"/>
    <col min="10301" max="10497" width="0.88671875" style="3" hidden="1"/>
    <col min="10498" max="10498" width="6.88671875" style="3" customWidth="1"/>
    <col min="10499" max="10499" width="33.6640625" style="3" customWidth="1"/>
    <col min="10500" max="10500" width="14.5546875" style="3" customWidth="1"/>
    <col min="10501" max="10501" width="8.5546875" style="3" customWidth="1"/>
    <col min="10502" max="10502" width="8.88671875" style="3" customWidth="1"/>
    <col min="10503" max="10503" width="9.6640625" style="3" customWidth="1"/>
    <col min="10504" max="10504" width="9.5546875" style="3" customWidth="1"/>
    <col min="10505" max="10505" width="16.88671875" style="3" customWidth="1"/>
    <col min="10506" max="10514" width="0.88671875" style="3" customWidth="1"/>
    <col min="10515" max="10515" width="0.109375" style="3" customWidth="1"/>
    <col min="10516" max="10556" width="0.88671875" style="3" hidden="1" customWidth="1"/>
    <col min="10557" max="10753" width="0.88671875" style="3" hidden="1"/>
    <col min="10754" max="10754" width="6.88671875" style="3" customWidth="1"/>
    <col min="10755" max="10755" width="33.6640625" style="3" customWidth="1"/>
    <col min="10756" max="10756" width="14.5546875" style="3" customWidth="1"/>
    <col min="10757" max="10757" width="8.5546875" style="3" customWidth="1"/>
    <col min="10758" max="10758" width="8.88671875" style="3" customWidth="1"/>
    <col min="10759" max="10759" width="9.6640625" style="3" customWidth="1"/>
    <col min="10760" max="10760" width="9.5546875" style="3" customWidth="1"/>
    <col min="10761" max="10761" width="16.88671875" style="3" customWidth="1"/>
    <col min="10762" max="10770" width="0.88671875" style="3" customWidth="1"/>
    <col min="10771" max="10771" width="0.109375" style="3" customWidth="1"/>
    <col min="10772" max="10812" width="0.88671875" style="3" hidden="1" customWidth="1"/>
    <col min="10813" max="11009" width="0.88671875" style="3" hidden="1"/>
    <col min="11010" max="11010" width="6.88671875" style="3" customWidth="1"/>
    <col min="11011" max="11011" width="33.6640625" style="3" customWidth="1"/>
    <col min="11012" max="11012" width="14.5546875" style="3" customWidth="1"/>
    <col min="11013" max="11013" width="8.5546875" style="3" customWidth="1"/>
    <col min="11014" max="11014" width="8.88671875" style="3" customWidth="1"/>
    <col min="11015" max="11015" width="9.6640625" style="3" customWidth="1"/>
    <col min="11016" max="11016" width="9.5546875" style="3" customWidth="1"/>
    <col min="11017" max="11017" width="16.88671875" style="3" customWidth="1"/>
    <col min="11018" max="11026" width="0.88671875" style="3" customWidth="1"/>
    <col min="11027" max="11027" width="0.109375" style="3" customWidth="1"/>
    <col min="11028" max="11068" width="0.88671875" style="3" hidden="1" customWidth="1"/>
    <col min="11069" max="11265" width="0.88671875" style="3" hidden="1"/>
    <col min="11266" max="11266" width="6.88671875" style="3" customWidth="1"/>
    <col min="11267" max="11267" width="33.6640625" style="3" customWidth="1"/>
    <col min="11268" max="11268" width="14.5546875" style="3" customWidth="1"/>
    <col min="11269" max="11269" width="8.5546875" style="3" customWidth="1"/>
    <col min="11270" max="11270" width="8.88671875" style="3" customWidth="1"/>
    <col min="11271" max="11271" width="9.6640625" style="3" customWidth="1"/>
    <col min="11272" max="11272" width="9.5546875" style="3" customWidth="1"/>
    <col min="11273" max="11273" width="16.88671875" style="3" customWidth="1"/>
    <col min="11274" max="11282" width="0.88671875" style="3" customWidth="1"/>
    <col min="11283" max="11283" width="0.109375" style="3" customWidth="1"/>
    <col min="11284" max="11324" width="0.88671875" style="3" hidden="1" customWidth="1"/>
    <col min="11325" max="11521" width="0.88671875" style="3" hidden="1"/>
    <col min="11522" max="11522" width="6.88671875" style="3" customWidth="1"/>
    <col min="11523" max="11523" width="33.6640625" style="3" customWidth="1"/>
    <col min="11524" max="11524" width="14.5546875" style="3" customWidth="1"/>
    <col min="11525" max="11525" width="8.5546875" style="3" customWidth="1"/>
    <col min="11526" max="11526" width="8.88671875" style="3" customWidth="1"/>
    <col min="11527" max="11527" width="9.6640625" style="3" customWidth="1"/>
    <col min="11528" max="11528" width="9.5546875" style="3" customWidth="1"/>
    <col min="11529" max="11529" width="16.88671875" style="3" customWidth="1"/>
    <col min="11530" max="11538" width="0.88671875" style="3" customWidth="1"/>
    <col min="11539" max="11539" width="0.109375" style="3" customWidth="1"/>
    <col min="11540" max="11580" width="0.88671875" style="3" hidden="1" customWidth="1"/>
    <col min="11581" max="11777" width="0.88671875" style="3" hidden="1"/>
    <col min="11778" max="11778" width="6.88671875" style="3" customWidth="1"/>
    <col min="11779" max="11779" width="33.6640625" style="3" customWidth="1"/>
    <col min="11780" max="11780" width="14.5546875" style="3" customWidth="1"/>
    <col min="11781" max="11781" width="8.5546875" style="3" customWidth="1"/>
    <col min="11782" max="11782" width="8.88671875" style="3" customWidth="1"/>
    <col min="11783" max="11783" width="9.6640625" style="3" customWidth="1"/>
    <col min="11784" max="11784" width="9.5546875" style="3" customWidth="1"/>
    <col min="11785" max="11785" width="16.88671875" style="3" customWidth="1"/>
    <col min="11786" max="11794" width="0.88671875" style="3" customWidth="1"/>
    <col min="11795" max="11795" width="0.109375" style="3" customWidth="1"/>
    <col min="11796" max="11836" width="0.88671875" style="3" hidden="1" customWidth="1"/>
    <col min="11837" max="12033" width="0.88671875" style="3" hidden="1"/>
    <col min="12034" max="12034" width="6.88671875" style="3" customWidth="1"/>
    <col min="12035" max="12035" width="33.6640625" style="3" customWidth="1"/>
    <col min="12036" max="12036" width="14.5546875" style="3" customWidth="1"/>
    <col min="12037" max="12037" width="8.5546875" style="3" customWidth="1"/>
    <col min="12038" max="12038" width="8.88671875" style="3" customWidth="1"/>
    <col min="12039" max="12039" width="9.6640625" style="3" customWidth="1"/>
    <col min="12040" max="12040" width="9.5546875" style="3" customWidth="1"/>
    <col min="12041" max="12041" width="16.88671875" style="3" customWidth="1"/>
    <col min="12042" max="12050" width="0.88671875" style="3" customWidth="1"/>
    <col min="12051" max="12051" width="0.109375" style="3" customWidth="1"/>
    <col min="12052" max="12092" width="0.88671875" style="3" hidden="1" customWidth="1"/>
    <col min="12093" max="12289" width="0.88671875" style="3" hidden="1"/>
    <col min="12290" max="12290" width="6.88671875" style="3" customWidth="1"/>
    <col min="12291" max="12291" width="33.6640625" style="3" customWidth="1"/>
    <col min="12292" max="12292" width="14.5546875" style="3" customWidth="1"/>
    <col min="12293" max="12293" width="8.5546875" style="3" customWidth="1"/>
    <col min="12294" max="12294" width="8.88671875" style="3" customWidth="1"/>
    <col min="12295" max="12295" width="9.6640625" style="3" customWidth="1"/>
    <col min="12296" max="12296" width="9.5546875" style="3" customWidth="1"/>
    <col min="12297" max="12297" width="16.88671875" style="3" customWidth="1"/>
    <col min="12298" max="12306" width="0.88671875" style="3" customWidth="1"/>
    <col min="12307" max="12307" width="0.109375" style="3" customWidth="1"/>
    <col min="12308" max="12348" width="0.88671875" style="3" hidden="1" customWidth="1"/>
    <col min="12349" max="12545" width="0.88671875" style="3" hidden="1"/>
    <col min="12546" max="12546" width="6.88671875" style="3" customWidth="1"/>
    <col min="12547" max="12547" width="33.6640625" style="3" customWidth="1"/>
    <col min="12548" max="12548" width="14.5546875" style="3" customWidth="1"/>
    <col min="12549" max="12549" width="8.5546875" style="3" customWidth="1"/>
    <col min="12550" max="12550" width="8.88671875" style="3" customWidth="1"/>
    <col min="12551" max="12551" width="9.6640625" style="3" customWidth="1"/>
    <col min="12552" max="12552" width="9.5546875" style="3" customWidth="1"/>
    <col min="12553" max="12553" width="16.88671875" style="3" customWidth="1"/>
    <col min="12554" max="12562" width="0.88671875" style="3" customWidth="1"/>
    <col min="12563" max="12563" width="0.109375" style="3" customWidth="1"/>
    <col min="12564" max="12604" width="0.88671875" style="3" hidden="1" customWidth="1"/>
    <col min="12605" max="12801" width="0.88671875" style="3" hidden="1"/>
    <col min="12802" max="12802" width="6.88671875" style="3" customWidth="1"/>
    <col min="12803" max="12803" width="33.6640625" style="3" customWidth="1"/>
    <col min="12804" max="12804" width="14.5546875" style="3" customWidth="1"/>
    <col min="12805" max="12805" width="8.5546875" style="3" customWidth="1"/>
    <col min="12806" max="12806" width="8.88671875" style="3" customWidth="1"/>
    <col min="12807" max="12807" width="9.6640625" style="3" customWidth="1"/>
    <col min="12808" max="12808" width="9.5546875" style="3" customWidth="1"/>
    <col min="12809" max="12809" width="16.88671875" style="3" customWidth="1"/>
    <col min="12810" max="12818" width="0.88671875" style="3" customWidth="1"/>
    <col min="12819" max="12819" width="0.109375" style="3" customWidth="1"/>
    <col min="12820" max="12860" width="0.88671875" style="3" hidden="1" customWidth="1"/>
    <col min="12861" max="13057" width="0.88671875" style="3" hidden="1"/>
    <col min="13058" max="13058" width="6.88671875" style="3" customWidth="1"/>
    <col min="13059" max="13059" width="33.6640625" style="3" customWidth="1"/>
    <col min="13060" max="13060" width="14.5546875" style="3" customWidth="1"/>
    <col min="13061" max="13061" width="8.5546875" style="3" customWidth="1"/>
    <col min="13062" max="13062" width="8.88671875" style="3" customWidth="1"/>
    <col min="13063" max="13063" width="9.6640625" style="3" customWidth="1"/>
    <col min="13064" max="13064" width="9.5546875" style="3" customWidth="1"/>
    <col min="13065" max="13065" width="16.88671875" style="3" customWidth="1"/>
    <col min="13066" max="13074" width="0.88671875" style="3" customWidth="1"/>
    <col min="13075" max="13075" width="0.109375" style="3" customWidth="1"/>
    <col min="13076" max="13116" width="0.88671875" style="3" hidden="1" customWidth="1"/>
    <col min="13117" max="13313" width="0.88671875" style="3" hidden="1"/>
    <col min="13314" max="13314" width="6.88671875" style="3" customWidth="1"/>
    <col min="13315" max="13315" width="33.6640625" style="3" customWidth="1"/>
    <col min="13316" max="13316" width="14.5546875" style="3" customWidth="1"/>
    <col min="13317" max="13317" width="8.5546875" style="3" customWidth="1"/>
    <col min="13318" max="13318" width="8.88671875" style="3" customWidth="1"/>
    <col min="13319" max="13319" width="9.6640625" style="3" customWidth="1"/>
    <col min="13320" max="13320" width="9.5546875" style="3" customWidth="1"/>
    <col min="13321" max="13321" width="16.88671875" style="3" customWidth="1"/>
    <col min="13322" max="13330" width="0.88671875" style="3" customWidth="1"/>
    <col min="13331" max="13331" width="0.109375" style="3" customWidth="1"/>
    <col min="13332" max="13372" width="0.88671875" style="3" hidden="1" customWidth="1"/>
    <col min="13373" max="13569" width="0.88671875" style="3" hidden="1"/>
    <col min="13570" max="13570" width="6.88671875" style="3" customWidth="1"/>
    <col min="13571" max="13571" width="33.6640625" style="3" customWidth="1"/>
    <col min="13572" max="13572" width="14.5546875" style="3" customWidth="1"/>
    <col min="13573" max="13573" width="8.5546875" style="3" customWidth="1"/>
    <col min="13574" max="13574" width="8.88671875" style="3" customWidth="1"/>
    <col min="13575" max="13575" width="9.6640625" style="3" customWidth="1"/>
    <col min="13576" max="13576" width="9.5546875" style="3" customWidth="1"/>
    <col min="13577" max="13577" width="16.88671875" style="3" customWidth="1"/>
    <col min="13578" max="13586" width="0.88671875" style="3" customWidth="1"/>
    <col min="13587" max="13587" width="0.109375" style="3" customWidth="1"/>
    <col min="13588" max="13628" width="0.88671875" style="3" hidden="1" customWidth="1"/>
    <col min="13629" max="13825" width="0.88671875" style="3" hidden="1"/>
    <col min="13826" max="13826" width="6.88671875" style="3" customWidth="1"/>
    <col min="13827" max="13827" width="33.6640625" style="3" customWidth="1"/>
    <col min="13828" max="13828" width="14.5546875" style="3" customWidth="1"/>
    <col min="13829" max="13829" width="8.5546875" style="3" customWidth="1"/>
    <col min="13830" max="13830" width="8.88671875" style="3" customWidth="1"/>
    <col min="13831" max="13831" width="9.6640625" style="3" customWidth="1"/>
    <col min="13832" max="13832" width="9.5546875" style="3" customWidth="1"/>
    <col min="13833" max="13833" width="16.88671875" style="3" customWidth="1"/>
    <col min="13834" max="13842" width="0.88671875" style="3" customWidth="1"/>
    <col min="13843" max="13843" width="0.109375" style="3" customWidth="1"/>
    <col min="13844" max="13884" width="0.88671875" style="3" hidden="1" customWidth="1"/>
    <col min="13885" max="14081" width="0.88671875" style="3" hidden="1"/>
    <col min="14082" max="14082" width="6.88671875" style="3" customWidth="1"/>
    <col min="14083" max="14083" width="33.6640625" style="3" customWidth="1"/>
    <col min="14084" max="14084" width="14.5546875" style="3" customWidth="1"/>
    <col min="14085" max="14085" width="8.5546875" style="3" customWidth="1"/>
    <col min="14086" max="14086" width="8.88671875" style="3" customWidth="1"/>
    <col min="14087" max="14087" width="9.6640625" style="3" customWidth="1"/>
    <col min="14088" max="14088" width="9.5546875" style="3" customWidth="1"/>
    <col min="14089" max="14089" width="16.88671875" style="3" customWidth="1"/>
    <col min="14090" max="14098" width="0.88671875" style="3" customWidth="1"/>
    <col min="14099" max="14099" width="0.109375" style="3" customWidth="1"/>
    <col min="14100" max="14140" width="0.88671875" style="3" hidden="1" customWidth="1"/>
    <col min="14141" max="14337" width="0.88671875" style="3" hidden="1"/>
    <col min="14338" max="14338" width="6.88671875" style="3" customWidth="1"/>
    <col min="14339" max="14339" width="33.6640625" style="3" customWidth="1"/>
    <col min="14340" max="14340" width="14.5546875" style="3" customWidth="1"/>
    <col min="14341" max="14341" width="8.5546875" style="3" customWidth="1"/>
    <col min="14342" max="14342" width="8.88671875" style="3" customWidth="1"/>
    <col min="14343" max="14343" width="9.6640625" style="3" customWidth="1"/>
    <col min="14344" max="14344" width="9.5546875" style="3" customWidth="1"/>
    <col min="14345" max="14345" width="16.88671875" style="3" customWidth="1"/>
    <col min="14346" max="14354" width="0.88671875" style="3" customWidth="1"/>
    <col min="14355" max="14355" width="0.109375" style="3" customWidth="1"/>
    <col min="14356" max="14396" width="0.88671875" style="3" hidden="1" customWidth="1"/>
    <col min="14397" max="14593" width="0.88671875" style="3" hidden="1"/>
    <col min="14594" max="14594" width="6.88671875" style="3" customWidth="1"/>
    <col min="14595" max="14595" width="33.6640625" style="3" customWidth="1"/>
    <col min="14596" max="14596" width="14.5546875" style="3" customWidth="1"/>
    <col min="14597" max="14597" width="8.5546875" style="3" customWidth="1"/>
    <col min="14598" max="14598" width="8.88671875" style="3" customWidth="1"/>
    <col min="14599" max="14599" width="9.6640625" style="3" customWidth="1"/>
    <col min="14600" max="14600" width="9.5546875" style="3" customWidth="1"/>
    <col min="14601" max="14601" width="16.88671875" style="3" customWidth="1"/>
    <col min="14602" max="14610" width="0.88671875" style="3" customWidth="1"/>
    <col min="14611" max="14611" width="0.109375" style="3" customWidth="1"/>
    <col min="14612" max="14652" width="0.88671875" style="3" hidden="1" customWidth="1"/>
    <col min="14653" max="14849" width="0.88671875" style="3" hidden="1"/>
    <col min="14850" max="14850" width="6.88671875" style="3" customWidth="1"/>
    <col min="14851" max="14851" width="33.6640625" style="3" customWidth="1"/>
    <col min="14852" max="14852" width="14.5546875" style="3" customWidth="1"/>
    <col min="14853" max="14853" width="8.5546875" style="3" customWidth="1"/>
    <col min="14854" max="14854" width="8.88671875" style="3" customWidth="1"/>
    <col min="14855" max="14855" width="9.6640625" style="3" customWidth="1"/>
    <col min="14856" max="14856" width="9.5546875" style="3" customWidth="1"/>
    <col min="14857" max="14857" width="16.88671875" style="3" customWidth="1"/>
    <col min="14858" max="14866" width="0.88671875" style="3" customWidth="1"/>
    <col min="14867" max="14867" width="0.109375" style="3" customWidth="1"/>
    <col min="14868" max="14908" width="0.88671875" style="3" hidden="1" customWidth="1"/>
    <col min="14909" max="15105" width="0.88671875" style="3" hidden="1"/>
    <col min="15106" max="15106" width="6.88671875" style="3" customWidth="1"/>
    <col min="15107" max="15107" width="33.6640625" style="3" customWidth="1"/>
    <col min="15108" max="15108" width="14.5546875" style="3" customWidth="1"/>
    <col min="15109" max="15109" width="8.5546875" style="3" customWidth="1"/>
    <col min="15110" max="15110" width="8.88671875" style="3" customWidth="1"/>
    <col min="15111" max="15111" width="9.6640625" style="3" customWidth="1"/>
    <col min="15112" max="15112" width="9.5546875" style="3" customWidth="1"/>
    <col min="15113" max="15113" width="16.88671875" style="3" customWidth="1"/>
    <col min="15114" max="15122" width="0.88671875" style="3" customWidth="1"/>
    <col min="15123" max="15123" width="0.109375" style="3" customWidth="1"/>
    <col min="15124" max="15164" width="0.88671875" style="3" hidden="1" customWidth="1"/>
    <col min="15165" max="15361" width="0.88671875" style="3" hidden="1"/>
    <col min="15362" max="15362" width="6.88671875" style="3" customWidth="1"/>
    <col min="15363" max="15363" width="33.6640625" style="3" customWidth="1"/>
    <col min="15364" max="15364" width="14.5546875" style="3" customWidth="1"/>
    <col min="15365" max="15365" width="8.5546875" style="3" customWidth="1"/>
    <col min="15366" max="15366" width="8.88671875" style="3" customWidth="1"/>
    <col min="15367" max="15367" width="9.6640625" style="3" customWidth="1"/>
    <col min="15368" max="15368" width="9.5546875" style="3" customWidth="1"/>
    <col min="15369" max="15369" width="16.88671875" style="3" customWidth="1"/>
    <col min="15370" max="15378" width="0.88671875" style="3" customWidth="1"/>
    <col min="15379" max="15379" width="0.109375" style="3" customWidth="1"/>
    <col min="15380" max="15420" width="0.88671875" style="3" hidden="1" customWidth="1"/>
    <col min="15421" max="15617" width="0.88671875" style="3" hidden="1"/>
    <col min="15618" max="15618" width="6.88671875" style="3" customWidth="1"/>
    <col min="15619" max="15619" width="33.6640625" style="3" customWidth="1"/>
    <col min="15620" max="15620" width="14.5546875" style="3" customWidth="1"/>
    <col min="15621" max="15621" width="8.5546875" style="3" customWidth="1"/>
    <col min="15622" max="15622" width="8.88671875" style="3" customWidth="1"/>
    <col min="15623" max="15623" width="9.6640625" style="3" customWidth="1"/>
    <col min="15624" max="15624" width="9.5546875" style="3" customWidth="1"/>
    <col min="15625" max="15625" width="16.88671875" style="3" customWidth="1"/>
    <col min="15626" max="15634" width="0.88671875" style="3" customWidth="1"/>
    <col min="15635" max="15635" width="0.109375" style="3" customWidth="1"/>
    <col min="15636" max="15676" width="0.88671875" style="3" hidden="1" customWidth="1"/>
    <col min="15677" max="15873" width="0.88671875" style="3" hidden="1"/>
    <col min="15874" max="15874" width="6.88671875" style="3" customWidth="1"/>
    <col min="15875" max="15875" width="33.6640625" style="3" customWidth="1"/>
    <col min="15876" max="15876" width="14.5546875" style="3" customWidth="1"/>
    <col min="15877" max="15877" width="8.5546875" style="3" customWidth="1"/>
    <col min="15878" max="15878" width="8.88671875" style="3" customWidth="1"/>
    <col min="15879" max="15879" width="9.6640625" style="3" customWidth="1"/>
    <col min="15880" max="15880" width="9.5546875" style="3" customWidth="1"/>
    <col min="15881" max="15881" width="16.88671875" style="3" customWidth="1"/>
    <col min="15882" max="15890" width="0.88671875" style="3" customWidth="1"/>
    <col min="15891" max="15891" width="0.109375" style="3" customWidth="1"/>
    <col min="15892" max="15932" width="0.88671875" style="3" hidden="1" customWidth="1"/>
    <col min="15933" max="16129" width="0.88671875" style="3" hidden="1"/>
    <col min="16130" max="16130" width="6.88671875" style="3" customWidth="1"/>
    <col min="16131" max="16131" width="33.6640625" style="3" customWidth="1"/>
    <col min="16132" max="16132" width="14.5546875" style="3" customWidth="1"/>
    <col min="16133" max="16133" width="8.5546875" style="3" customWidth="1"/>
    <col min="16134" max="16134" width="8.88671875" style="3" customWidth="1"/>
    <col min="16135" max="16135" width="9.6640625" style="3" customWidth="1"/>
    <col min="16136" max="16136" width="9.5546875" style="3" customWidth="1"/>
    <col min="16137" max="16137" width="16.88671875" style="3" customWidth="1"/>
    <col min="16138" max="16146" width="0.88671875" style="3" customWidth="1"/>
    <col min="16147" max="16147" width="0.109375" style="3" customWidth="1"/>
    <col min="16148" max="16188" width="0.88671875" style="3" hidden="1" customWidth="1"/>
    <col min="16189" max="16384" width="0.88671875" style="3" hidden="1"/>
  </cols>
  <sheetData>
    <row r="1" spans="1:9" ht="12" customHeight="1">
      <c r="I1" s="2" t="s">
        <v>322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5" customHeight="1"/>
    <row r="6" spans="1:9" ht="13.5" customHeight="1">
      <c r="A6" s="335" t="s">
        <v>323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 ht="30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2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1" t="s">
        <v>8</v>
      </c>
    </row>
    <row r="10" spans="1:9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>
      <c r="A11" s="50" t="s">
        <v>260</v>
      </c>
      <c r="B11" s="37" t="s">
        <v>261</v>
      </c>
      <c r="C11" s="50"/>
      <c r="D11" s="35"/>
      <c r="E11" s="35"/>
      <c r="F11" s="35"/>
      <c r="G11" s="35"/>
      <c r="H11" s="60"/>
      <c r="I11" s="35"/>
    </row>
    <row r="12" spans="1:9">
      <c r="A12" s="50">
        <v>1</v>
      </c>
      <c r="B12" s="15" t="s">
        <v>324</v>
      </c>
      <c r="C12" s="50" t="s">
        <v>14</v>
      </c>
      <c r="D12" s="35"/>
      <c r="E12" s="35"/>
      <c r="F12" s="35"/>
      <c r="G12" s="35"/>
      <c r="H12" s="60"/>
      <c r="I12" s="35"/>
    </row>
    <row r="13" spans="1:9">
      <c r="A13" s="50">
        <v>2</v>
      </c>
      <c r="B13" s="15" t="s">
        <v>325</v>
      </c>
      <c r="C13" s="50" t="s">
        <v>326</v>
      </c>
      <c r="D13" s="35"/>
      <c r="E13" s="35"/>
      <c r="F13" s="35"/>
      <c r="G13" s="35"/>
      <c r="H13" s="60"/>
      <c r="I13" s="35"/>
    </row>
    <row r="14" spans="1:9" s="10" customFormat="1">
      <c r="A14" s="52">
        <v>3</v>
      </c>
      <c r="B14" s="4" t="s">
        <v>327</v>
      </c>
      <c r="C14" s="52" t="s">
        <v>139</v>
      </c>
      <c r="D14" s="36"/>
      <c r="E14" s="36"/>
      <c r="F14" s="36"/>
      <c r="G14" s="36"/>
      <c r="H14" s="57"/>
      <c r="I14" s="36"/>
    </row>
    <row r="15" spans="1:9">
      <c r="A15" s="50" t="s">
        <v>312</v>
      </c>
      <c r="B15" s="37" t="s">
        <v>261</v>
      </c>
      <c r="C15" s="50"/>
      <c r="D15" s="35"/>
      <c r="E15" s="35"/>
      <c r="F15" s="35"/>
      <c r="G15" s="35"/>
      <c r="H15" s="60"/>
      <c r="I15" s="35"/>
    </row>
    <row r="16" spans="1:9">
      <c r="A16" s="50">
        <v>1</v>
      </c>
      <c r="B16" s="15" t="s">
        <v>324</v>
      </c>
      <c r="C16" s="50" t="s">
        <v>14</v>
      </c>
      <c r="D16" s="39"/>
      <c r="E16" s="39"/>
      <c r="F16" s="39"/>
      <c r="G16" s="39"/>
      <c r="H16" s="39"/>
      <c r="I16" s="39"/>
    </row>
    <row r="17" spans="1:9">
      <c r="A17" s="50">
        <v>2</v>
      </c>
      <c r="B17" s="15" t="s">
        <v>325</v>
      </c>
      <c r="C17" s="50" t="s">
        <v>326</v>
      </c>
      <c r="D17" s="39"/>
      <c r="E17" s="39"/>
      <c r="F17" s="39"/>
      <c r="G17" s="39"/>
      <c r="H17" s="39"/>
      <c r="I17" s="39"/>
    </row>
    <row r="18" spans="1:9" s="10" customFormat="1">
      <c r="A18" s="52">
        <v>3</v>
      </c>
      <c r="B18" s="4" t="s">
        <v>327</v>
      </c>
      <c r="C18" s="52" t="s">
        <v>139</v>
      </c>
      <c r="D18" s="40"/>
      <c r="E18" s="40"/>
      <c r="F18" s="40"/>
      <c r="G18" s="40"/>
      <c r="H18" s="40"/>
      <c r="I18" s="40"/>
    </row>
  </sheetData>
  <mergeCells count="7">
    <mergeCell ref="A6:I6"/>
    <mergeCell ref="A8:A9"/>
    <mergeCell ref="B8:B9"/>
    <mergeCell ref="C8:C9"/>
    <mergeCell ref="D8:E8"/>
    <mergeCell ref="F8:G8"/>
    <mergeCell ref="H8:I8"/>
  </mergeCells>
  <pageMargins left="0.78740157480314965" right="0.51181102362204722" top="0.59055118110236227" bottom="0.39370078740157483" header="0.19685039370078741" footer="0.19685039370078741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A22"/>
  <sheetViews>
    <sheetView view="pageBreakPreview" workbookViewId="0">
      <selection activeCell="E16" sqref="E16"/>
    </sheetView>
  </sheetViews>
  <sheetFormatPr defaultColWidth="0" defaultRowHeight="13.8"/>
  <cols>
    <col min="1" max="1" width="5.5546875" style="3" customWidth="1"/>
    <col min="2" max="2" width="29.109375" style="3" customWidth="1"/>
    <col min="3" max="3" width="10.88671875" style="3" customWidth="1"/>
    <col min="4" max="5" width="9.88671875" style="3" customWidth="1"/>
    <col min="6" max="7" width="10.44140625" style="3" customWidth="1"/>
    <col min="8" max="8" width="11.88671875" style="3" customWidth="1"/>
    <col min="9" max="9" width="15" style="3" customWidth="1"/>
    <col min="10" max="19" width="0.88671875" style="3" customWidth="1"/>
    <col min="20" max="257" width="0.88671875" style="3" hidden="1"/>
    <col min="258" max="258" width="6.6640625" style="3" customWidth="1"/>
    <col min="259" max="259" width="29.109375" style="3" customWidth="1"/>
    <col min="260" max="260" width="10.88671875" style="3" customWidth="1"/>
    <col min="261" max="262" width="9.88671875" style="3" customWidth="1"/>
    <col min="263" max="264" width="10.44140625" style="3" customWidth="1"/>
    <col min="265" max="265" width="15" style="3" customWidth="1"/>
    <col min="266" max="275" width="0.88671875" style="3" customWidth="1"/>
    <col min="276" max="513" width="0.88671875" style="3" hidden="1"/>
    <col min="514" max="514" width="6.6640625" style="3" customWidth="1"/>
    <col min="515" max="515" width="29.109375" style="3" customWidth="1"/>
    <col min="516" max="516" width="10.88671875" style="3" customWidth="1"/>
    <col min="517" max="518" width="9.88671875" style="3" customWidth="1"/>
    <col min="519" max="520" width="10.44140625" style="3" customWidth="1"/>
    <col min="521" max="521" width="15" style="3" customWidth="1"/>
    <col min="522" max="531" width="0.88671875" style="3" customWidth="1"/>
    <col min="532" max="769" width="0.88671875" style="3" hidden="1"/>
    <col min="770" max="770" width="6.6640625" style="3" customWidth="1"/>
    <col min="771" max="771" width="29.109375" style="3" customWidth="1"/>
    <col min="772" max="772" width="10.88671875" style="3" customWidth="1"/>
    <col min="773" max="774" width="9.88671875" style="3" customWidth="1"/>
    <col min="775" max="776" width="10.44140625" style="3" customWidth="1"/>
    <col min="777" max="777" width="15" style="3" customWidth="1"/>
    <col min="778" max="787" width="0.88671875" style="3" customWidth="1"/>
    <col min="788" max="1025" width="0.88671875" style="3" hidden="1"/>
    <col min="1026" max="1026" width="6.6640625" style="3" customWidth="1"/>
    <col min="1027" max="1027" width="29.109375" style="3" customWidth="1"/>
    <col min="1028" max="1028" width="10.88671875" style="3" customWidth="1"/>
    <col min="1029" max="1030" width="9.88671875" style="3" customWidth="1"/>
    <col min="1031" max="1032" width="10.44140625" style="3" customWidth="1"/>
    <col min="1033" max="1033" width="15" style="3" customWidth="1"/>
    <col min="1034" max="1043" width="0.88671875" style="3" customWidth="1"/>
    <col min="1044" max="1281" width="0.88671875" style="3" hidden="1"/>
    <col min="1282" max="1282" width="6.6640625" style="3" customWidth="1"/>
    <col min="1283" max="1283" width="29.109375" style="3" customWidth="1"/>
    <col min="1284" max="1284" width="10.88671875" style="3" customWidth="1"/>
    <col min="1285" max="1286" width="9.88671875" style="3" customWidth="1"/>
    <col min="1287" max="1288" width="10.44140625" style="3" customWidth="1"/>
    <col min="1289" max="1289" width="15" style="3" customWidth="1"/>
    <col min="1290" max="1299" width="0.88671875" style="3" customWidth="1"/>
    <col min="1300" max="1537" width="0.88671875" style="3" hidden="1"/>
    <col min="1538" max="1538" width="6.6640625" style="3" customWidth="1"/>
    <col min="1539" max="1539" width="29.109375" style="3" customWidth="1"/>
    <col min="1540" max="1540" width="10.88671875" style="3" customWidth="1"/>
    <col min="1541" max="1542" width="9.88671875" style="3" customWidth="1"/>
    <col min="1543" max="1544" width="10.44140625" style="3" customWidth="1"/>
    <col min="1545" max="1545" width="15" style="3" customWidth="1"/>
    <col min="1546" max="1555" width="0.88671875" style="3" customWidth="1"/>
    <col min="1556" max="1793" width="0.88671875" style="3" hidden="1"/>
    <col min="1794" max="1794" width="6.6640625" style="3" customWidth="1"/>
    <col min="1795" max="1795" width="29.109375" style="3" customWidth="1"/>
    <col min="1796" max="1796" width="10.88671875" style="3" customWidth="1"/>
    <col min="1797" max="1798" width="9.88671875" style="3" customWidth="1"/>
    <col min="1799" max="1800" width="10.44140625" style="3" customWidth="1"/>
    <col min="1801" max="1801" width="15" style="3" customWidth="1"/>
    <col min="1802" max="1811" width="0.88671875" style="3" customWidth="1"/>
    <col min="1812" max="2049" width="0.88671875" style="3" hidden="1"/>
    <col min="2050" max="2050" width="6.6640625" style="3" customWidth="1"/>
    <col min="2051" max="2051" width="29.109375" style="3" customWidth="1"/>
    <col min="2052" max="2052" width="10.88671875" style="3" customWidth="1"/>
    <col min="2053" max="2054" width="9.88671875" style="3" customWidth="1"/>
    <col min="2055" max="2056" width="10.44140625" style="3" customWidth="1"/>
    <col min="2057" max="2057" width="15" style="3" customWidth="1"/>
    <col min="2058" max="2067" width="0.88671875" style="3" customWidth="1"/>
    <col min="2068" max="2305" width="0.88671875" style="3" hidden="1"/>
    <col min="2306" max="2306" width="6.6640625" style="3" customWidth="1"/>
    <col min="2307" max="2307" width="29.109375" style="3" customWidth="1"/>
    <col min="2308" max="2308" width="10.88671875" style="3" customWidth="1"/>
    <col min="2309" max="2310" width="9.88671875" style="3" customWidth="1"/>
    <col min="2311" max="2312" width="10.44140625" style="3" customWidth="1"/>
    <col min="2313" max="2313" width="15" style="3" customWidth="1"/>
    <col min="2314" max="2323" width="0.88671875" style="3" customWidth="1"/>
    <col min="2324" max="2561" width="0.88671875" style="3" hidden="1"/>
    <col min="2562" max="2562" width="6.6640625" style="3" customWidth="1"/>
    <col min="2563" max="2563" width="29.109375" style="3" customWidth="1"/>
    <col min="2564" max="2564" width="10.88671875" style="3" customWidth="1"/>
    <col min="2565" max="2566" width="9.88671875" style="3" customWidth="1"/>
    <col min="2567" max="2568" width="10.44140625" style="3" customWidth="1"/>
    <col min="2569" max="2569" width="15" style="3" customWidth="1"/>
    <col min="2570" max="2579" width="0.88671875" style="3" customWidth="1"/>
    <col min="2580" max="2817" width="0.88671875" style="3" hidden="1"/>
    <col min="2818" max="2818" width="6.6640625" style="3" customWidth="1"/>
    <col min="2819" max="2819" width="29.109375" style="3" customWidth="1"/>
    <col min="2820" max="2820" width="10.88671875" style="3" customWidth="1"/>
    <col min="2821" max="2822" width="9.88671875" style="3" customWidth="1"/>
    <col min="2823" max="2824" width="10.44140625" style="3" customWidth="1"/>
    <col min="2825" max="2825" width="15" style="3" customWidth="1"/>
    <col min="2826" max="2835" width="0.88671875" style="3" customWidth="1"/>
    <col min="2836" max="3073" width="0.88671875" style="3" hidden="1"/>
    <col min="3074" max="3074" width="6.6640625" style="3" customWidth="1"/>
    <col min="3075" max="3075" width="29.109375" style="3" customWidth="1"/>
    <col min="3076" max="3076" width="10.88671875" style="3" customWidth="1"/>
    <col min="3077" max="3078" width="9.88671875" style="3" customWidth="1"/>
    <col min="3079" max="3080" width="10.44140625" style="3" customWidth="1"/>
    <col min="3081" max="3081" width="15" style="3" customWidth="1"/>
    <col min="3082" max="3091" width="0.88671875" style="3" customWidth="1"/>
    <col min="3092" max="3329" width="0.88671875" style="3" hidden="1"/>
    <col min="3330" max="3330" width="6.6640625" style="3" customWidth="1"/>
    <col min="3331" max="3331" width="29.109375" style="3" customWidth="1"/>
    <col min="3332" max="3332" width="10.88671875" style="3" customWidth="1"/>
    <col min="3333" max="3334" width="9.88671875" style="3" customWidth="1"/>
    <col min="3335" max="3336" width="10.44140625" style="3" customWidth="1"/>
    <col min="3337" max="3337" width="15" style="3" customWidth="1"/>
    <col min="3338" max="3347" width="0.88671875" style="3" customWidth="1"/>
    <col min="3348" max="3585" width="0.88671875" style="3" hidden="1"/>
    <col min="3586" max="3586" width="6.6640625" style="3" customWidth="1"/>
    <col min="3587" max="3587" width="29.109375" style="3" customWidth="1"/>
    <col min="3588" max="3588" width="10.88671875" style="3" customWidth="1"/>
    <col min="3589" max="3590" width="9.88671875" style="3" customWidth="1"/>
    <col min="3591" max="3592" width="10.44140625" style="3" customWidth="1"/>
    <col min="3593" max="3593" width="15" style="3" customWidth="1"/>
    <col min="3594" max="3603" width="0.88671875" style="3" customWidth="1"/>
    <col min="3604" max="3841" width="0.88671875" style="3" hidden="1"/>
    <col min="3842" max="3842" width="6.6640625" style="3" customWidth="1"/>
    <col min="3843" max="3843" width="29.109375" style="3" customWidth="1"/>
    <col min="3844" max="3844" width="10.88671875" style="3" customWidth="1"/>
    <col min="3845" max="3846" width="9.88671875" style="3" customWidth="1"/>
    <col min="3847" max="3848" width="10.44140625" style="3" customWidth="1"/>
    <col min="3849" max="3849" width="15" style="3" customWidth="1"/>
    <col min="3850" max="3859" width="0.88671875" style="3" customWidth="1"/>
    <col min="3860" max="4097" width="0.88671875" style="3" hidden="1"/>
    <col min="4098" max="4098" width="6.6640625" style="3" customWidth="1"/>
    <col min="4099" max="4099" width="29.109375" style="3" customWidth="1"/>
    <col min="4100" max="4100" width="10.88671875" style="3" customWidth="1"/>
    <col min="4101" max="4102" width="9.88671875" style="3" customWidth="1"/>
    <col min="4103" max="4104" width="10.44140625" style="3" customWidth="1"/>
    <col min="4105" max="4105" width="15" style="3" customWidth="1"/>
    <col min="4106" max="4115" width="0.88671875" style="3" customWidth="1"/>
    <col min="4116" max="4353" width="0.88671875" style="3" hidden="1"/>
    <col min="4354" max="4354" width="6.6640625" style="3" customWidth="1"/>
    <col min="4355" max="4355" width="29.109375" style="3" customWidth="1"/>
    <col min="4356" max="4356" width="10.88671875" style="3" customWidth="1"/>
    <col min="4357" max="4358" width="9.88671875" style="3" customWidth="1"/>
    <col min="4359" max="4360" width="10.44140625" style="3" customWidth="1"/>
    <col min="4361" max="4361" width="15" style="3" customWidth="1"/>
    <col min="4362" max="4371" width="0.88671875" style="3" customWidth="1"/>
    <col min="4372" max="4609" width="0.88671875" style="3" hidden="1"/>
    <col min="4610" max="4610" width="6.6640625" style="3" customWidth="1"/>
    <col min="4611" max="4611" width="29.109375" style="3" customWidth="1"/>
    <col min="4612" max="4612" width="10.88671875" style="3" customWidth="1"/>
    <col min="4613" max="4614" width="9.88671875" style="3" customWidth="1"/>
    <col min="4615" max="4616" width="10.44140625" style="3" customWidth="1"/>
    <col min="4617" max="4617" width="15" style="3" customWidth="1"/>
    <col min="4618" max="4627" width="0.88671875" style="3" customWidth="1"/>
    <col min="4628" max="4865" width="0.88671875" style="3" hidden="1"/>
    <col min="4866" max="4866" width="6.6640625" style="3" customWidth="1"/>
    <col min="4867" max="4867" width="29.109375" style="3" customWidth="1"/>
    <col min="4868" max="4868" width="10.88671875" style="3" customWidth="1"/>
    <col min="4869" max="4870" width="9.88671875" style="3" customWidth="1"/>
    <col min="4871" max="4872" width="10.44140625" style="3" customWidth="1"/>
    <col min="4873" max="4873" width="15" style="3" customWidth="1"/>
    <col min="4874" max="4883" width="0.88671875" style="3" customWidth="1"/>
    <col min="4884" max="5121" width="0.88671875" style="3" hidden="1"/>
    <col min="5122" max="5122" width="6.6640625" style="3" customWidth="1"/>
    <col min="5123" max="5123" width="29.109375" style="3" customWidth="1"/>
    <col min="5124" max="5124" width="10.88671875" style="3" customWidth="1"/>
    <col min="5125" max="5126" width="9.88671875" style="3" customWidth="1"/>
    <col min="5127" max="5128" width="10.44140625" style="3" customWidth="1"/>
    <col min="5129" max="5129" width="15" style="3" customWidth="1"/>
    <col min="5130" max="5139" width="0.88671875" style="3" customWidth="1"/>
    <col min="5140" max="5377" width="0.88671875" style="3" hidden="1"/>
    <col min="5378" max="5378" width="6.6640625" style="3" customWidth="1"/>
    <col min="5379" max="5379" width="29.109375" style="3" customWidth="1"/>
    <col min="5380" max="5380" width="10.88671875" style="3" customWidth="1"/>
    <col min="5381" max="5382" width="9.88671875" style="3" customWidth="1"/>
    <col min="5383" max="5384" width="10.44140625" style="3" customWidth="1"/>
    <col min="5385" max="5385" width="15" style="3" customWidth="1"/>
    <col min="5386" max="5395" width="0.88671875" style="3" customWidth="1"/>
    <col min="5396" max="5633" width="0.88671875" style="3" hidden="1"/>
    <col min="5634" max="5634" width="6.6640625" style="3" customWidth="1"/>
    <col min="5635" max="5635" width="29.109375" style="3" customWidth="1"/>
    <col min="5636" max="5636" width="10.88671875" style="3" customWidth="1"/>
    <col min="5637" max="5638" width="9.88671875" style="3" customWidth="1"/>
    <col min="5639" max="5640" width="10.44140625" style="3" customWidth="1"/>
    <col min="5641" max="5641" width="15" style="3" customWidth="1"/>
    <col min="5642" max="5651" width="0.88671875" style="3" customWidth="1"/>
    <col min="5652" max="5889" width="0.88671875" style="3" hidden="1"/>
    <col min="5890" max="5890" width="6.6640625" style="3" customWidth="1"/>
    <col min="5891" max="5891" width="29.109375" style="3" customWidth="1"/>
    <col min="5892" max="5892" width="10.88671875" style="3" customWidth="1"/>
    <col min="5893" max="5894" width="9.88671875" style="3" customWidth="1"/>
    <col min="5895" max="5896" width="10.44140625" style="3" customWidth="1"/>
    <col min="5897" max="5897" width="15" style="3" customWidth="1"/>
    <col min="5898" max="5907" width="0.88671875" style="3" customWidth="1"/>
    <col min="5908" max="6145" width="0.88671875" style="3" hidden="1"/>
    <col min="6146" max="6146" width="6.6640625" style="3" customWidth="1"/>
    <col min="6147" max="6147" width="29.109375" style="3" customWidth="1"/>
    <col min="6148" max="6148" width="10.88671875" style="3" customWidth="1"/>
    <col min="6149" max="6150" width="9.88671875" style="3" customWidth="1"/>
    <col min="6151" max="6152" width="10.44140625" style="3" customWidth="1"/>
    <col min="6153" max="6153" width="15" style="3" customWidth="1"/>
    <col min="6154" max="6163" width="0.88671875" style="3" customWidth="1"/>
    <col min="6164" max="6401" width="0.88671875" style="3" hidden="1"/>
    <col min="6402" max="6402" width="6.6640625" style="3" customWidth="1"/>
    <col min="6403" max="6403" width="29.109375" style="3" customWidth="1"/>
    <col min="6404" max="6404" width="10.88671875" style="3" customWidth="1"/>
    <col min="6405" max="6406" width="9.88671875" style="3" customWidth="1"/>
    <col min="6407" max="6408" width="10.44140625" style="3" customWidth="1"/>
    <col min="6409" max="6409" width="15" style="3" customWidth="1"/>
    <col min="6410" max="6419" width="0.88671875" style="3" customWidth="1"/>
    <col min="6420" max="6657" width="0.88671875" style="3" hidden="1"/>
    <col min="6658" max="6658" width="6.6640625" style="3" customWidth="1"/>
    <col min="6659" max="6659" width="29.109375" style="3" customWidth="1"/>
    <col min="6660" max="6660" width="10.88671875" style="3" customWidth="1"/>
    <col min="6661" max="6662" width="9.88671875" style="3" customWidth="1"/>
    <col min="6663" max="6664" width="10.44140625" style="3" customWidth="1"/>
    <col min="6665" max="6665" width="15" style="3" customWidth="1"/>
    <col min="6666" max="6675" width="0.88671875" style="3" customWidth="1"/>
    <col min="6676" max="6913" width="0.88671875" style="3" hidden="1"/>
    <col min="6914" max="6914" width="6.6640625" style="3" customWidth="1"/>
    <col min="6915" max="6915" width="29.109375" style="3" customWidth="1"/>
    <col min="6916" max="6916" width="10.88671875" style="3" customWidth="1"/>
    <col min="6917" max="6918" width="9.88671875" style="3" customWidth="1"/>
    <col min="6919" max="6920" width="10.44140625" style="3" customWidth="1"/>
    <col min="6921" max="6921" width="15" style="3" customWidth="1"/>
    <col min="6922" max="6931" width="0.88671875" style="3" customWidth="1"/>
    <col min="6932" max="7169" width="0.88671875" style="3" hidden="1"/>
    <col min="7170" max="7170" width="6.6640625" style="3" customWidth="1"/>
    <col min="7171" max="7171" width="29.109375" style="3" customWidth="1"/>
    <col min="7172" max="7172" width="10.88671875" style="3" customWidth="1"/>
    <col min="7173" max="7174" width="9.88671875" style="3" customWidth="1"/>
    <col min="7175" max="7176" width="10.44140625" style="3" customWidth="1"/>
    <col min="7177" max="7177" width="15" style="3" customWidth="1"/>
    <col min="7178" max="7187" width="0.88671875" style="3" customWidth="1"/>
    <col min="7188" max="7425" width="0.88671875" style="3" hidden="1"/>
    <col min="7426" max="7426" width="6.6640625" style="3" customWidth="1"/>
    <col min="7427" max="7427" width="29.109375" style="3" customWidth="1"/>
    <col min="7428" max="7428" width="10.88671875" style="3" customWidth="1"/>
    <col min="7429" max="7430" width="9.88671875" style="3" customWidth="1"/>
    <col min="7431" max="7432" width="10.44140625" style="3" customWidth="1"/>
    <col min="7433" max="7433" width="15" style="3" customWidth="1"/>
    <col min="7434" max="7443" width="0.88671875" style="3" customWidth="1"/>
    <col min="7444" max="7681" width="0.88671875" style="3" hidden="1"/>
    <col min="7682" max="7682" width="6.6640625" style="3" customWidth="1"/>
    <col min="7683" max="7683" width="29.109375" style="3" customWidth="1"/>
    <col min="7684" max="7684" width="10.88671875" style="3" customWidth="1"/>
    <col min="7685" max="7686" width="9.88671875" style="3" customWidth="1"/>
    <col min="7687" max="7688" width="10.44140625" style="3" customWidth="1"/>
    <col min="7689" max="7689" width="15" style="3" customWidth="1"/>
    <col min="7690" max="7699" width="0.88671875" style="3" customWidth="1"/>
    <col min="7700" max="7937" width="0.88671875" style="3" hidden="1"/>
    <col min="7938" max="7938" width="6.6640625" style="3" customWidth="1"/>
    <col min="7939" max="7939" width="29.109375" style="3" customWidth="1"/>
    <col min="7940" max="7940" width="10.88671875" style="3" customWidth="1"/>
    <col min="7941" max="7942" width="9.88671875" style="3" customWidth="1"/>
    <col min="7943" max="7944" width="10.44140625" style="3" customWidth="1"/>
    <col min="7945" max="7945" width="15" style="3" customWidth="1"/>
    <col min="7946" max="7955" width="0.88671875" style="3" customWidth="1"/>
    <col min="7956" max="8193" width="0.88671875" style="3" hidden="1"/>
    <col min="8194" max="8194" width="6.6640625" style="3" customWidth="1"/>
    <col min="8195" max="8195" width="29.109375" style="3" customWidth="1"/>
    <col min="8196" max="8196" width="10.88671875" style="3" customWidth="1"/>
    <col min="8197" max="8198" width="9.88671875" style="3" customWidth="1"/>
    <col min="8199" max="8200" width="10.44140625" style="3" customWidth="1"/>
    <col min="8201" max="8201" width="15" style="3" customWidth="1"/>
    <col min="8202" max="8211" width="0.88671875" style="3" customWidth="1"/>
    <col min="8212" max="8449" width="0.88671875" style="3" hidden="1"/>
    <col min="8450" max="8450" width="6.6640625" style="3" customWidth="1"/>
    <col min="8451" max="8451" width="29.109375" style="3" customWidth="1"/>
    <col min="8452" max="8452" width="10.88671875" style="3" customWidth="1"/>
    <col min="8453" max="8454" width="9.88671875" style="3" customWidth="1"/>
    <col min="8455" max="8456" width="10.44140625" style="3" customWidth="1"/>
    <col min="8457" max="8457" width="15" style="3" customWidth="1"/>
    <col min="8458" max="8467" width="0.88671875" style="3" customWidth="1"/>
    <col min="8468" max="8705" width="0.88671875" style="3" hidden="1"/>
    <col min="8706" max="8706" width="6.6640625" style="3" customWidth="1"/>
    <col min="8707" max="8707" width="29.109375" style="3" customWidth="1"/>
    <col min="8708" max="8708" width="10.88671875" style="3" customWidth="1"/>
    <col min="8709" max="8710" width="9.88671875" style="3" customWidth="1"/>
    <col min="8711" max="8712" width="10.44140625" style="3" customWidth="1"/>
    <col min="8713" max="8713" width="15" style="3" customWidth="1"/>
    <col min="8714" max="8723" width="0.88671875" style="3" customWidth="1"/>
    <col min="8724" max="8961" width="0.88671875" style="3" hidden="1"/>
    <col min="8962" max="8962" width="6.6640625" style="3" customWidth="1"/>
    <col min="8963" max="8963" width="29.109375" style="3" customWidth="1"/>
    <col min="8964" max="8964" width="10.88671875" style="3" customWidth="1"/>
    <col min="8965" max="8966" width="9.88671875" style="3" customWidth="1"/>
    <col min="8967" max="8968" width="10.44140625" style="3" customWidth="1"/>
    <col min="8969" max="8969" width="15" style="3" customWidth="1"/>
    <col min="8970" max="8979" width="0.88671875" style="3" customWidth="1"/>
    <col min="8980" max="9217" width="0.88671875" style="3" hidden="1"/>
    <col min="9218" max="9218" width="6.6640625" style="3" customWidth="1"/>
    <col min="9219" max="9219" width="29.109375" style="3" customWidth="1"/>
    <col min="9220" max="9220" width="10.88671875" style="3" customWidth="1"/>
    <col min="9221" max="9222" width="9.88671875" style="3" customWidth="1"/>
    <col min="9223" max="9224" width="10.44140625" style="3" customWidth="1"/>
    <col min="9225" max="9225" width="15" style="3" customWidth="1"/>
    <col min="9226" max="9235" width="0.88671875" style="3" customWidth="1"/>
    <col min="9236" max="9473" width="0.88671875" style="3" hidden="1"/>
    <col min="9474" max="9474" width="6.6640625" style="3" customWidth="1"/>
    <col min="9475" max="9475" width="29.109375" style="3" customWidth="1"/>
    <col min="9476" max="9476" width="10.88671875" style="3" customWidth="1"/>
    <col min="9477" max="9478" width="9.88671875" style="3" customWidth="1"/>
    <col min="9479" max="9480" width="10.44140625" style="3" customWidth="1"/>
    <col min="9481" max="9481" width="15" style="3" customWidth="1"/>
    <col min="9482" max="9491" width="0.88671875" style="3" customWidth="1"/>
    <col min="9492" max="9729" width="0.88671875" style="3" hidden="1"/>
    <col min="9730" max="9730" width="6.6640625" style="3" customWidth="1"/>
    <col min="9731" max="9731" width="29.109375" style="3" customWidth="1"/>
    <col min="9732" max="9732" width="10.88671875" style="3" customWidth="1"/>
    <col min="9733" max="9734" width="9.88671875" style="3" customWidth="1"/>
    <col min="9735" max="9736" width="10.44140625" style="3" customWidth="1"/>
    <col min="9737" max="9737" width="15" style="3" customWidth="1"/>
    <col min="9738" max="9747" width="0.88671875" style="3" customWidth="1"/>
    <col min="9748" max="9985" width="0.88671875" style="3" hidden="1"/>
    <col min="9986" max="9986" width="6.6640625" style="3" customWidth="1"/>
    <col min="9987" max="9987" width="29.109375" style="3" customWidth="1"/>
    <col min="9988" max="9988" width="10.88671875" style="3" customWidth="1"/>
    <col min="9989" max="9990" width="9.88671875" style="3" customWidth="1"/>
    <col min="9991" max="9992" width="10.44140625" style="3" customWidth="1"/>
    <col min="9993" max="9993" width="15" style="3" customWidth="1"/>
    <col min="9994" max="10003" width="0.88671875" style="3" customWidth="1"/>
    <col min="10004" max="10241" width="0.88671875" style="3" hidden="1"/>
    <col min="10242" max="10242" width="6.6640625" style="3" customWidth="1"/>
    <col min="10243" max="10243" width="29.109375" style="3" customWidth="1"/>
    <col min="10244" max="10244" width="10.88671875" style="3" customWidth="1"/>
    <col min="10245" max="10246" width="9.88671875" style="3" customWidth="1"/>
    <col min="10247" max="10248" width="10.44140625" style="3" customWidth="1"/>
    <col min="10249" max="10249" width="15" style="3" customWidth="1"/>
    <col min="10250" max="10259" width="0.88671875" style="3" customWidth="1"/>
    <col min="10260" max="10497" width="0.88671875" style="3" hidden="1"/>
    <col min="10498" max="10498" width="6.6640625" style="3" customWidth="1"/>
    <col min="10499" max="10499" width="29.109375" style="3" customWidth="1"/>
    <col min="10500" max="10500" width="10.88671875" style="3" customWidth="1"/>
    <col min="10501" max="10502" width="9.88671875" style="3" customWidth="1"/>
    <col min="10503" max="10504" width="10.44140625" style="3" customWidth="1"/>
    <col min="10505" max="10505" width="15" style="3" customWidth="1"/>
    <col min="10506" max="10515" width="0.88671875" style="3" customWidth="1"/>
    <col min="10516" max="10753" width="0.88671875" style="3" hidden="1"/>
    <col min="10754" max="10754" width="6.6640625" style="3" customWidth="1"/>
    <col min="10755" max="10755" width="29.109375" style="3" customWidth="1"/>
    <col min="10756" max="10756" width="10.88671875" style="3" customWidth="1"/>
    <col min="10757" max="10758" width="9.88671875" style="3" customWidth="1"/>
    <col min="10759" max="10760" width="10.44140625" style="3" customWidth="1"/>
    <col min="10761" max="10761" width="15" style="3" customWidth="1"/>
    <col min="10762" max="10771" width="0.88671875" style="3" customWidth="1"/>
    <col min="10772" max="11009" width="0.88671875" style="3" hidden="1"/>
    <col min="11010" max="11010" width="6.6640625" style="3" customWidth="1"/>
    <col min="11011" max="11011" width="29.109375" style="3" customWidth="1"/>
    <col min="11012" max="11012" width="10.88671875" style="3" customWidth="1"/>
    <col min="11013" max="11014" width="9.88671875" style="3" customWidth="1"/>
    <col min="11015" max="11016" width="10.44140625" style="3" customWidth="1"/>
    <col min="11017" max="11017" width="15" style="3" customWidth="1"/>
    <col min="11018" max="11027" width="0.88671875" style="3" customWidth="1"/>
    <col min="11028" max="11265" width="0.88671875" style="3" hidden="1"/>
    <col min="11266" max="11266" width="6.6640625" style="3" customWidth="1"/>
    <col min="11267" max="11267" width="29.109375" style="3" customWidth="1"/>
    <col min="11268" max="11268" width="10.88671875" style="3" customWidth="1"/>
    <col min="11269" max="11270" width="9.88671875" style="3" customWidth="1"/>
    <col min="11271" max="11272" width="10.44140625" style="3" customWidth="1"/>
    <col min="11273" max="11273" width="15" style="3" customWidth="1"/>
    <col min="11274" max="11283" width="0.88671875" style="3" customWidth="1"/>
    <col min="11284" max="11521" width="0.88671875" style="3" hidden="1"/>
    <col min="11522" max="11522" width="6.6640625" style="3" customWidth="1"/>
    <col min="11523" max="11523" width="29.109375" style="3" customWidth="1"/>
    <col min="11524" max="11524" width="10.88671875" style="3" customWidth="1"/>
    <col min="11525" max="11526" width="9.88671875" style="3" customWidth="1"/>
    <col min="11527" max="11528" width="10.44140625" style="3" customWidth="1"/>
    <col min="11529" max="11529" width="15" style="3" customWidth="1"/>
    <col min="11530" max="11539" width="0.88671875" style="3" customWidth="1"/>
    <col min="11540" max="11777" width="0.88671875" style="3" hidden="1"/>
    <col min="11778" max="11778" width="6.6640625" style="3" customWidth="1"/>
    <col min="11779" max="11779" width="29.109375" style="3" customWidth="1"/>
    <col min="11780" max="11780" width="10.88671875" style="3" customWidth="1"/>
    <col min="11781" max="11782" width="9.88671875" style="3" customWidth="1"/>
    <col min="11783" max="11784" width="10.44140625" style="3" customWidth="1"/>
    <col min="11785" max="11785" width="15" style="3" customWidth="1"/>
    <col min="11786" max="11795" width="0.88671875" style="3" customWidth="1"/>
    <col min="11796" max="12033" width="0.88671875" style="3" hidden="1"/>
    <col min="12034" max="12034" width="6.6640625" style="3" customWidth="1"/>
    <col min="12035" max="12035" width="29.109375" style="3" customWidth="1"/>
    <col min="12036" max="12036" width="10.88671875" style="3" customWidth="1"/>
    <col min="12037" max="12038" width="9.88671875" style="3" customWidth="1"/>
    <col min="12039" max="12040" width="10.44140625" style="3" customWidth="1"/>
    <col min="12041" max="12041" width="15" style="3" customWidth="1"/>
    <col min="12042" max="12051" width="0.88671875" style="3" customWidth="1"/>
    <col min="12052" max="12289" width="0.88671875" style="3" hidden="1"/>
    <col min="12290" max="12290" width="6.6640625" style="3" customWidth="1"/>
    <col min="12291" max="12291" width="29.109375" style="3" customWidth="1"/>
    <col min="12292" max="12292" width="10.88671875" style="3" customWidth="1"/>
    <col min="12293" max="12294" width="9.88671875" style="3" customWidth="1"/>
    <col min="12295" max="12296" width="10.44140625" style="3" customWidth="1"/>
    <col min="12297" max="12297" width="15" style="3" customWidth="1"/>
    <col min="12298" max="12307" width="0.88671875" style="3" customWidth="1"/>
    <col min="12308" max="12545" width="0.88671875" style="3" hidden="1"/>
    <col min="12546" max="12546" width="6.6640625" style="3" customWidth="1"/>
    <col min="12547" max="12547" width="29.109375" style="3" customWidth="1"/>
    <col min="12548" max="12548" width="10.88671875" style="3" customWidth="1"/>
    <col min="12549" max="12550" width="9.88671875" style="3" customWidth="1"/>
    <col min="12551" max="12552" width="10.44140625" style="3" customWidth="1"/>
    <col min="12553" max="12553" width="15" style="3" customWidth="1"/>
    <col min="12554" max="12563" width="0.88671875" style="3" customWidth="1"/>
    <col min="12564" max="12801" width="0.88671875" style="3" hidden="1"/>
    <col min="12802" max="12802" width="6.6640625" style="3" customWidth="1"/>
    <col min="12803" max="12803" width="29.109375" style="3" customWidth="1"/>
    <col min="12804" max="12804" width="10.88671875" style="3" customWidth="1"/>
    <col min="12805" max="12806" width="9.88671875" style="3" customWidth="1"/>
    <col min="12807" max="12808" width="10.44140625" style="3" customWidth="1"/>
    <col min="12809" max="12809" width="15" style="3" customWidth="1"/>
    <col min="12810" max="12819" width="0.88671875" style="3" customWidth="1"/>
    <col min="12820" max="13057" width="0.88671875" style="3" hidden="1"/>
    <col min="13058" max="13058" width="6.6640625" style="3" customWidth="1"/>
    <col min="13059" max="13059" width="29.109375" style="3" customWidth="1"/>
    <col min="13060" max="13060" width="10.88671875" style="3" customWidth="1"/>
    <col min="13061" max="13062" width="9.88671875" style="3" customWidth="1"/>
    <col min="13063" max="13064" width="10.44140625" style="3" customWidth="1"/>
    <col min="13065" max="13065" width="15" style="3" customWidth="1"/>
    <col min="13066" max="13075" width="0.88671875" style="3" customWidth="1"/>
    <col min="13076" max="13313" width="0.88671875" style="3" hidden="1"/>
    <col min="13314" max="13314" width="6.6640625" style="3" customWidth="1"/>
    <col min="13315" max="13315" width="29.109375" style="3" customWidth="1"/>
    <col min="13316" max="13316" width="10.88671875" style="3" customWidth="1"/>
    <col min="13317" max="13318" width="9.88671875" style="3" customWidth="1"/>
    <col min="13319" max="13320" width="10.44140625" style="3" customWidth="1"/>
    <col min="13321" max="13321" width="15" style="3" customWidth="1"/>
    <col min="13322" max="13331" width="0.88671875" style="3" customWidth="1"/>
    <col min="13332" max="13569" width="0.88671875" style="3" hidden="1"/>
    <col min="13570" max="13570" width="6.6640625" style="3" customWidth="1"/>
    <col min="13571" max="13571" width="29.109375" style="3" customWidth="1"/>
    <col min="13572" max="13572" width="10.88671875" style="3" customWidth="1"/>
    <col min="13573" max="13574" width="9.88671875" style="3" customWidth="1"/>
    <col min="13575" max="13576" width="10.44140625" style="3" customWidth="1"/>
    <col min="13577" max="13577" width="15" style="3" customWidth="1"/>
    <col min="13578" max="13587" width="0.88671875" style="3" customWidth="1"/>
    <col min="13588" max="13825" width="0.88671875" style="3" hidden="1"/>
    <col min="13826" max="13826" width="6.6640625" style="3" customWidth="1"/>
    <col min="13827" max="13827" width="29.109375" style="3" customWidth="1"/>
    <col min="13828" max="13828" width="10.88671875" style="3" customWidth="1"/>
    <col min="13829" max="13830" width="9.88671875" style="3" customWidth="1"/>
    <col min="13831" max="13832" width="10.44140625" style="3" customWidth="1"/>
    <col min="13833" max="13833" width="15" style="3" customWidth="1"/>
    <col min="13834" max="13843" width="0.88671875" style="3" customWidth="1"/>
    <col min="13844" max="14081" width="0.88671875" style="3" hidden="1"/>
    <col min="14082" max="14082" width="6.6640625" style="3" customWidth="1"/>
    <col min="14083" max="14083" width="29.109375" style="3" customWidth="1"/>
    <col min="14084" max="14084" width="10.88671875" style="3" customWidth="1"/>
    <col min="14085" max="14086" width="9.88671875" style="3" customWidth="1"/>
    <col min="14087" max="14088" width="10.44140625" style="3" customWidth="1"/>
    <col min="14089" max="14089" width="15" style="3" customWidth="1"/>
    <col min="14090" max="14099" width="0.88671875" style="3" customWidth="1"/>
    <col min="14100" max="14337" width="0.88671875" style="3" hidden="1"/>
    <col min="14338" max="14338" width="6.6640625" style="3" customWidth="1"/>
    <col min="14339" max="14339" width="29.109375" style="3" customWidth="1"/>
    <col min="14340" max="14340" width="10.88671875" style="3" customWidth="1"/>
    <col min="14341" max="14342" width="9.88671875" style="3" customWidth="1"/>
    <col min="14343" max="14344" width="10.44140625" style="3" customWidth="1"/>
    <col min="14345" max="14345" width="15" style="3" customWidth="1"/>
    <col min="14346" max="14355" width="0.88671875" style="3" customWidth="1"/>
    <col min="14356" max="14593" width="0.88671875" style="3" hidden="1"/>
    <col min="14594" max="14594" width="6.6640625" style="3" customWidth="1"/>
    <col min="14595" max="14595" width="29.109375" style="3" customWidth="1"/>
    <col min="14596" max="14596" width="10.88671875" style="3" customWidth="1"/>
    <col min="14597" max="14598" width="9.88671875" style="3" customWidth="1"/>
    <col min="14599" max="14600" width="10.44140625" style="3" customWidth="1"/>
    <col min="14601" max="14601" width="15" style="3" customWidth="1"/>
    <col min="14602" max="14611" width="0.88671875" style="3" customWidth="1"/>
    <col min="14612" max="14849" width="0.88671875" style="3" hidden="1"/>
    <col min="14850" max="14850" width="6.6640625" style="3" customWidth="1"/>
    <col min="14851" max="14851" width="29.109375" style="3" customWidth="1"/>
    <col min="14852" max="14852" width="10.88671875" style="3" customWidth="1"/>
    <col min="14853" max="14854" width="9.88671875" style="3" customWidth="1"/>
    <col min="14855" max="14856" width="10.44140625" style="3" customWidth="1"/>
    <col min="14857" max="14857" width="15" style="3" customWidth="1"/>
    <col min="14858" max="14867" width="0.88671875" style="3" customWidth="1"/>
    <col min="14868" max="15105" width="0.88671875" style="3" hidden="1"/>
    <col min="15106" max="15106" width="6.6640625" style="3" customWidth="1"/>
    <col min="15107" max="15107" width="29.109375" style="3" customWidth="1"/>
    <col min="15108" max="15108" width="10.88671875" style="3" customWidth="1"/>
    <col min="15109" max="15110" width="9.88671875" style="3" customWidth="1"/>
    <col min="15111" max="15112" width="10.44140625" style="3" customWidth="1"/>
    <col min="15113" max="15113" width="15" style="3" customWidth="1"/>
    <col min="15114" max="15123" width="0.88671875" style="3" customWidth="1"/>
    <col min="15124" max="15361" width="0.88671875" style="3" hidden="1"/>
    <col min="15362" max="15362" width="6.6640625" style="3" customWidth="1"/>
    <col min="15363" max="15363" width="29.109375" style="3" customWidth="1"/>
    <col min="15364" max="15364" width="10.88671875" style="3" customWidth="1"/>
    <col min="15365" max="15366" width="9.88671875" style="3" customWidth="1"/>
    <col min="15367" max="15368" width="10.44140625" style="3" customWidth="1"/>
    <col min="15369" max="15369" width="15" style="3" customWidth="1"/>
    <col min="15370" max="15379" width="0.88671875" style="3" customWidth="1"/>
    <col min="15380" max="15617" width="0.88671875" style="3" hidden="1"/>
    <col min="15618" max="15618" width="6.6640625" style="3" customWidth="1"/>
    <col min="15619" max="15619" width="29.109375" style="3" customWidth="1"/>
    <col min="15620" max="15620" width="10.88671875" style="3" customWidth="1"/>
    <col min="15621" max="15622" width="9.88671875" style="3" customWidth="1"/>
    <col min="15623" max="15624" width="10.44140625" style="3" customWidth="1"/>
    <col min="15625" max="15625" width="15" style="3" customWidth="1"/>
    <col min="15626" max="15635" width="0.88671875" style="3" customWidth="1"/>
    <col min="15636" max="15873" width="0.88671875" style="3" hidden="1"/>
    <col min="15874" max="15874" width="6.6640625" style="3" customWidth="1"/>
    <col min="15875" max="15875" width="29.109375" style="3" customWidth="1"/>
    <col min="15876" max="15876" width="10.88671875" style="3" customWidth="1"/>
    <col min="15877" max="15878" width="9.88671875" style="3" customWidth="1"/>
    <col min="15879" max="15880" width="10.44140625" style="3" customWidth="1"/>
    <col min="15881" max="15881" width="15" style="3" customWidth="1"/>
    <col min="15882" max="15891" width="0.88671875" style="3" customWidth="1"/>
    <col min="15892" max="16129" width="0.88671875" style="3" hidden="1"/>
    <col min="16130" max="16130" width="6.6640625" style="3" customWidth="1"/>
    <col min="16131" max="16131" width="29.109375" style="3" customWidth="1"/>
    <col min="16132" max="16132" width="10.88671875" style="3" customWidth="1"/>
    <col min="16133" max="16134" width="9.88671875" style="3" customWidth="1"/>
    <col min="16135" max="16136" width="10.44140625" style="3" customWidth="1"/>
    <col min="16137" max="16137" width="15" style="3" customWidth="1"/>
    <col min="16138" max="16147" width="0.88671875" style="3" customWidth="1"/>
    <col min="16148" max="16384" width="0.88671875" style="3" hidden="1"/>
  </cols>
  <sheetData>
    <row r="1" spans="1:9" ht="12" customHeight="1">
      <c r="I1" s="2" t="s">
        <v>328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5" customHeight="1"/>
    <row r="6" spans="1:9" ht="13.5" customHeight="1">
      <c r="A6" s="335" t="s">
        <v>329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 ht="30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3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0" t="s">
        <v>8</v>
      </c>
    </row>
    <row r="10" spans="1:9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>
      <c r="A11" s="50">
        <v>1</v>
      </c>
      <c r="B11" s="15" t="s">
        <v>330</v>
      </c>
      <c r="C11" s="50"/>
      <c r="D11" s="35"/>
      <c r="E11" s="35"/>
      <c r="F11" s="35"/>
      <c r="G11" s="35"/>
      <c r="H11" s="60"/>
      <c r="I11" s="35"/>
    </row>
    <row r="12" spans="1:9">
      <c r="A12" s="50" t="s">
        <v>12</v>
      </c>
      <c r="B12" s="22" t="s">
        <v>331</v>
      </c>
      <c r="C12" s="50"/>
      <c r="D12" s="35"/>
      <c r="E12" s="35"/>
      <c r="F12" s="35"/>
      <c r="G12" s="35"/>
      <c r="H12" s="60"/>
      <c r="I12" s="35"/>
    </row>
    <row r="13" spans="1:9">
      <c r="A13" s="50" t="s">
        <v>21</v>
      </c>
      <c r="B13" s="15" t="s">
        <v>332</v>
      </c>
      <c r="C13" s="50"/>
      <c r="D13" s="35"/>
      <c r="E13" s="35"/>
      <c r="F13" s="35"/>
      <c r="G13" s="35"/>
      <c r="H13" s="60"/>
      <c r="I13" s="35"/>
    </row>
    <row r="14" spans="1:9" s="10" customFormat="1">
      <c r="A14" s="52" t="s">
        <v>23</v>
      </c>
      <c r="B14" s="4" t="s">
        <v>333</v>
      </c>
      <c r="C14" s="52" t="s">
        <v>139</v>
      </c>
      <c r="D14" s="36"/>
      <c r="E14" s="36"/>
      <c r="F14" s="36"/>
      <c r="G14" s="36"/>
      <c r="H14" s="57"/>
      <c r="I14" s="36"/>
    </row>
    <row r="15" spans="1:9">
      <c r="A15" s="50">
        <v>2</v>
      </c>
      <c r="B15" s="15" t="s">
        <v>334</v>
      </c>
      <c r="C15" s="50"/>
      <c r="D15" s="35"/>
      <c r="E15" s="35"/>
      <c r="F15" s="35"/>
      <c r="G15" s="35"/>
      <c r="H15" s="60"/>
      <c r="I15" s="35"/>
    </row>
    <row r="16" spans="1:9">
      <c r="A16" s="50" t="s">
        <v>28</v>
      </c>
      <c r="B16" s="22" t="s">
        <v>331</v>
      </c>
      <c r="C16" s="50"/>
      <c r="D16" s="35"/>
      <c r="E16" s="35"/>
      <c r="F16" s="35"/>
      <c r="G16" s="35"/>
      <c r="H16" s="60"/>
      <c r="I16" s="35"/>
    </row>
    <row r="17" spans="1:9">
      <c r="A17" s="50" t="s">
        <v>30</v>
      </c>
      <c r="B17" s="15" t="s">
        <v>332</v>
      </c>
      <c r="C17" s="50"/>
      <c r="D17" s="35"/>
      <c r="E17" s="35"/>
      <c r="F17" s="35"/>
      <c r="G17" s="35"/>
      <c r="H17" s="60"/>
      <c r="I17" s="35"/>
    </row>
    <row r="18" spans="1:9" s="10" customFormat="1">
      <c r="A18" s="52" t="s">
        <v>32</v>
      </c>
      <c r="B18" s="4" t="s">
        <v>333</v>
      </c>
      <c r="C18" s="52" t="s">
        <v>139</v>
      </c>
      <c r="D18" s="36"/>
      <c r="E18" s="36"/>
      <c r="F18" s="36"/>
      <c r="G18" s="36"/>
      <c r="H18" s="57"/>
      <c r="I18" s="36"/>
    </row>
    <row r="19" spans="1:9">
      <c r="A19" s="50">
        <v>3</v>
      </c>
      <c r="B19" s="15" t="s">
        <v>335</v>
      </c>
      <c r="C19" s="50"/>
      <c r="D19" s="35"/>
      <c r="E19" s="35"/>
      <c r="F19" s="35"/>
      <c r="G19" s="35"/>
      <c r="H19" s="60"/>
      <c r="I19" s="35"/>
    </row>
    <row r="20" spans="1:9">
      <c r="A20" s="50" t="s">
        <v>35</v>
      </c>
      <c r="B20" s="22" t="s">
        <v>331</v>
      </c>
      <c r="C20" s="50"/>
      <c r="D20" s="35"/>
      <c r="E20" s="35"/>
      <c r="F20" s="35"/>
      <c r="G20" s="35"/>
      <c r="H20" s="60"/>
      <c r="I20" s="35"/>
    </row>
    <row r="21" spans="1:9">
      <c r="A21" s="50" t="s">
        <v>43</v>
      </c>
      <c r="B21" s="15" t="s">
        <v>332</v>
      </c>
      <c r="C21" s="50"/>
      <c r="D21" s="35"/>
      <c r="E21" s="35"/>
      <c r="F21" s="35"/>
      <c r="G21" s="35"/>
      <c r="H21" s="60"/>
      <c r="I21" s="35"/>
    </row>
    <row r="22" spans="1:9" s="10" customFormat="1">
      <c r="A22" s="52" t="s">
        <v>45</v>
      </c>
      <c r="B22" s="4" t="s">
        <v>333</v>
      </c>
      <c r="C22" s="52" t="s">
        <v>139</v>
      </c>
      <c r="D22" s="36"/>
      <c r="E22" s="36"/>
      <c r="F22" s="36"/>
      <c r="G22" s="36"/>
      <c r="H22" s="57"/>
      <c r="I22" s="36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0.98425196850393704" bottom="0.39370078740157483" header="0.19685039370078741" footer="0.19685039370078741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view="pageBreakPreview" workbookViewId="0">
      <selection activeCell="H14" sqref="H14"/>
    </sheetView>
  </sheetViews>
  <sheetFormatPr defaultColWidth="0.88671875" defaultRowHeight="13.8"/>
  <cols>
    <col min="1" max="1" width="4.88671875" style="3" customWidth="1"/>
    <col min="2" max="2" width="29.44140625" style="3" customWidth="1"/>
    <col min="3" max="3" width="11.5546875" style="3" customWidth="1"/>
    <col min="4" max="4" width="9.5546875" style="3" customWidth="1"/>
    <col min="5" max="5" width="10.33203125" style="3" customWidth="1"/>
    <col min="6" max="6" width="9.5546875" style="3" customWidth="1"/>
    <col min="7" max="7" width="10.5546875" style="3" customWidth="1"/>
    <col min="8" max="8" width="13" style="3" customWidth="1"/>
    <col min="9" max="9" width="13.44140625" style="3" customWidth="1"/>
    <col min="10" max="257" width="0.88671875" style="3"/>
    <col min="258" max="258" width="4.88671875" style="3" customWidth="1"/>
    <col min="259" max="259" width="27.44140625" style="3" customWidth="1"/>
    <col min="260" max="260" width="12.5546875" style="3" customWidth="1"/>
    <col min="261" max="261" width="9.5546875" style="3" customWidth="1"/>
    <col min="262" max="262" width="10.33203125" style="3" customWidth="1"/>
    <col min="263" max="263" width="9.5546875" style="3" customWidth="1"/>
    <col min="264" max="264" width="10.5546875" style="3" customWidth="1"/>
    <col min="265" max="265" width="19.109375" style="3" customWidth="1"/>
    <col min="266" max="513" width="0.88671875" style="3"/>
    <col min="514" max="514" width="4.88671875" style="3" customWidth="1"/>
    <col min="515" max="515" width="27.44140625" style="3" customWidth="1"/>
    <col min="516" max="516" width="12.5546875" style="3" customWidth="1"/>
    <col min="517" max="517" width="9.5546875" style="3" customWidth="1"/>
    <col min="518" max="518" width="10.33203125" style="3" customWidth="1"/>
    <col min="519" max="519" width="9.5546875" style="3" customWidth="1"/>
    <col min="520" max="520" width="10.5546875" style="3" customWidth="1"/>
    <col min="521" max="521" width="19.109375" style="3" customWidth="1"/>
    <col min="522" max="769" width="0.88671875" style="3"/>
    <col min="770" max="770" width="4.88671875" style="3" customWidth="1"/>
    <col min="771" max="771" width="27.44140625" style="3" customWidth="1"/>
    <col min="772" max="772" width="12.5546875" style="3" customWidth="1"/>
    <col min="773" max="773" width="9.5546875" style="3" customWidth="1"/>
    <col min="774" max="774" width="10.33203125" style="3" customWidth="1"/>
    <col min="775" max="775" width="9.5546875" style="3" customWidth="1"/>
    <col min="776" max="776" width="10.5546875" style="3" customWidth="1"/>
    <col min="777" max="777" width="19.109375" style="3" customWidth="1"/>
    <col min="778" max="1025" width="0.88671875" style="3"/>
    <col min="1026" max="1026" width="4.88671875" style="3" customWidth="1"/>
    <col min="1027" max="1027" width="27.44140625" style="3" customWidth="1"/>
    <col min="1028" max="1028" width="12.5546875" style="3" customWidth="1"/>
    <col min="1029" max="1029" width="9.5546875" style="3" customWidth="1"/>
    <col min="1030" max="1030" width="10.33203125" style="3" customWidth="1"/>
    <col min="1031" max="1031" width="9.5546875" style="3" customWidth="1"/>
    <col min="1032" max="1032" width="10.5546875" style="3" customWidth="1"/>
    <col min="1033" max="1033" width="19.109375" style="3" customWidth="1"/>
    <col min="1034" max="1281" width="0.88671875" style="3"/>
    <col min="1282" max="1282" width="4.88671875" style="3" customWidth="1"/>
    <col min="1283" max="1283" width="27.44140625" style="3" customWidth="1"/>
    <col min="1284" max="1284" width="12.5546875" style="3" customWidth="1"/>
    <col min="1285" max="1285" width="9.5546875" style="3" customWidth="1"/>
    <col min="1286" max="1286" width="10.33203125" style="3" customWidth="1"/>
    <col min="1287" max="1287" width="9.5546875" style="3" customWidth="1"/>
    <col min="1288" max="1288" width="10.5546875" style="3" customWidth="1"/>
    <col min="1289" max="1289" width="19.109375" style="3" customWidth="1"/>
    <col min="1290" max="1537" width="0.88671875" style="3"/>
    <col min="1538" max="1538" width="4.88671875" style="3" customWidth="1"/>
    <col min="1539" max="1539" width="27.44140625" style="3" customWidth="1"/>
    <col min="1540" max="1540" width="12.5546875" style="3" customWidth="1"/>
    <col min="1541" max="1541" width="9.5546875" style="3" customWidth="1"/>
    <col min="1542" max="1542" width="10.33203125" style="3" customWidth="1"/>
    <col min="1543" max="1543" width="9.5546875" style="3" customWidth="1"/>
    <col min="1544" max="1544" width="10.5546875" style="3" customWidth="1"/>
    <col min="1545" max="1545" width="19.109375" style="3" customWidth="1"/>
    <col min="1546" max="1793" width="0.88671875" style="3"/>
    <col min="1794" max="1794" width="4.88671875" style="3" customWidth="1"/>
    <col min="1795" max="1795" width="27.44140625" style="3" customWidth="1"/>
    <col min="1796" max="1796" width="12.5546875" style="3" customWidth="1"/>
    <col min="1797" max="1797" width="9.5546875" style="3" customWidth="1"/>
    <col min="1798" max="1798" width="10.33203125" style="3" customWidth="1"/>
    <col min="1799" max="1799" width="9.5546875" style="3" customWidth="1"/>
    <col min="1800" max="1800" width="10.5546875" style="3" customWidth="1"/>
    <col min="1801" max="1801" width="19.109375" style="3" customWidth="1"/>
    <col min="1802" max="2049" width="0.88671875" style="3"/>
    <col min="2050" max="2050" width="4.88671875" style="3" customWidth="1"/>
    <col min="2051" max="2051" width="27.44140625" style="3" customWidth="1"/>
    <col min="2052" max="2052" width="12.5546875" style="3" customWidth="1"/>
    <col min="2053" max="2053" width="9.5546875" style="3" customWidth="1"/>
    <col min="2054" max="2054" width="10.33203125" style="3" customWidth="1"/>
    <col min="2055" max="2055" width="9.5546875" style="3" customWidth="1"/>
    <col min="2056" max="2056" width="10.5546875" style="3" customWidth="1"/>
    <col min="2057" max="2057" width="19.109375" style="3" customWidth="1"/>
    <col min="2058" max="2305" width="0.88671875" style="3"/>
    <col min="2306" max="2306" width="4.88671875" style="3" customWidth="1"/>
    <col min="2307" max="2307" width="27.44140625" style="3" customWidth="1"/>
    <col min="2308" max="2308" width="12.5546875" style="3" customWidth="1"/>
    <col min="2309" max="2309" width="9.5546875" style="3" customWidth="1"/>
    <col min="2310" max="2310" width="10.33203125" style="3" customWidth="1"/>
    <col min="2311" max="2311" width="9.5546875" style="3" customWidth="1"/>
    <col min="2312" max="2312" width="10.5546875" style="3" customWidth="1"/>
    <col min="2313" max="2313" width="19.109375" style="3" customWidth="1"/>
    <col min="2314" max="2561" width="0.88671875" style="3"/>
    <col min="2562" max="2562" width="4.88671875" style="3" customWidth="1"/>
    <col min="2563" max="2563" width="27.44140625" style="3" customWidth="1"/>
    <col min="2564" max="2564" width="12.5546875" style="3" customWidth="1"/>
    <col min="2565" max="2565" width="9.5546875" style="3" customWidth="1"/>
    <col min="2566" max="2566" width="10.33203125" style="3" customWidth="1"/>
    <col min="2567" max="2567" width="9.5546875" style="3" customWidth="1"/>
    <col min="2568" max="2568" width="10.5546875" style="3" customWidth="1"/>
    <col min="2569" max="2569" width="19.109375" style="3" customWidth="1"/>
    <col min="2570" max="2817" width="0.88671875" style="3"/>
    <col min="2818" max="2818" width="4.88671875" style="3" customWidth="1"/>
    <col min="2819" max="2819" width="27.44140625" style="3" customWidth="1"/>
    <col min="2820" max="2820" width="12.5546875" style="3" customWidth="1"/>
    <col min="2821" max="2821" width="9.5546875" style="3" customWidth="1"/>
    <col min="2822" max="2822" width="10.33203125" style="3" customWidth="1"/>
    <col min="2823" max="2823" width="9.5546875" style="3" customWidth="1"/>
    <col min="2824" max="2824" width="10.5546875" style="3" customWidth="1"/>
    <col min="2825" max="2825" width="19.109375" style="3" customWidth="1"/>
    <col min="2826" max="3073" width="0.88671875" style="3"/>
    <col min="3074" max="3074" width="4.88671875" style="3" customWidth="1"/>
    <col min="3075" max="3075" width="27.44140625" style="3" customWidth="1"/>
    <col min="3076" max="3076" width="12.5546875" style="3" customWidth="1"/>
    <col min="3077" max="3077" width="9.5546875" style="3" customWidth="1"/>
    <col min="3078" max="3078" width="10.33203125" style="3" customWidth="1"/>
    <col min="3079" max="3079" width="9.5546875" style="3" customWidth="1"/>
    <col min="3080" max="3080" width="10.5546875" style="3" customWidth="1"/>
    <col min="3081" max="3081" width="19.109375" style="3" customWidth="1"/>
    <col min="3082" max="3329" width="0.88671875" style="3"/>
    <col min="3330" max="3330" width="4.88671875" style="3" customWidth="1"/>
    <col min="3331" max="3331" width="27.44140625" style="3" customWidth="1"/>
    <col min="3332" max="3332" width="12.5546875" style="3" customWidth="1"/>
    <col min="3333" max="3333" width="9.5546875" style="3" customWidth="1"/>
    <col min="3334" max="3334" width="10.33203125" style="3" customWidth="1"/>
    <col min="3335" max="3335" width="9.5546875" style="3" customWidth="1"/>
    <col min="3336" max="3336" width="10.5546875" style="3" customWidth="1"/>
    <col min="3337" max="3337" width="19.109375" style="3" customWidth="1"/>
    <col min="3338" max="3585" width="0.88671875" style="3"/>
    <col min="3586" max="3586" width="4.88671875" style="3" customWidth="1"/>
    <col min="3587" max="3587" width="27.44140625" style="3" customWidth="1"/>
    <col min="3588" max="3588" width="12.5546875" style="3" customWidth="1"/>
    <col min="3589" max="3589" width="9.5546875" style="3" customWidth="1"/>
    <col min="3590" max="3590" width="10.33203125" style="3" customWidth="1"/>
    <col min="3591" max="3591" width="9.5546875" style="3" customWidth="1"/>
    <col min="3592" max="3592" width="10.5546875" style="3" customWidth="1"/>
    <col min="3593" max="3593" width="19.109375" style="3" customWidth="1"/>
    <col min="3594" max="3841" width="0.88671875" style="3"/>
    <col min="3842" max="3842" width="4.88671875" style="3" customWidth="1"/>
    <col min="3843" max="3843" width="27.44140625" style="3" customWidth="1"/>
    <col min="3844" max="3844" width="12.5546875" style="3" customWidth="1"/>
    <col min="3845" max="3845" width="9.5546875" style="3" customWidth="1"/>
    <col min="3846" max="3846" width="10.33203125" style="3" customWidth="1"/>
    <col min="3847" max="3847" width="9.5546875" style="3" customWidth="1"/>
    <col min="3848" max="3848" width="10.5546875" style="3" customWidth="1"/>
    <col min="3849" max="3849" width="19.109375" style="3" customWidth="1"/>
    <col min="3850" max="4097" width="0.88671875" style="3"/>
    <col min="4098" max="4098" width="4.88671875" style="3" customWidth="1"/>
    <col min="4099" max="4099" width="27.44140625" style="3" customWidth="1"/>
    <col min="4100" max="4100" width="12.5546875" style="3" customWidth="1"/>
    <col min="4101" max="4101" width="9.5546875" style="3" customWidth="1"/>
    <col min="4102" max="4102" width="10.33203125" style="3" customWidth="1"/>
    <col min="4103" max="4103" width="9.5546875" style="3" customWidth="1"/>
    <col min="4104" max="4104" width="10.5546875" style="3" customWidth="1"/>
    <col min="4105" max="4105" width="19.109375" style="3" customWidth="1"/>
    <col min="4106" max="4353" width="0.88671875" style="3"/>
    <col min="4354" max="4354" width="4.88671875" style="3" customWidth="1"/>
    <col min="4355" max="4355" width="27.44140625" style="3" customWidth="1"/>
    <col min="4356" max="4356" width="12.5546875" style="3" customWidth="1"/>
    <col min="4357" max="4357" width="9.5546875" style="3" customWidth="1"/>
    <col min="4358" max="4358" width="10.33203125" style="3" customWidth="1"/>
    <col min="4359" max="4359" width="9.5546875" style="3" customWidth="1"/>
    <col min="4360" max="4360" width="10.5546875" style="3" customWidth="1"/>
    <col min="4361" max="4361" width="19.109375" style="3" customWidth="1"/>
    <col min="4362" max="4609" width="0.88671875" style="3"/>
    <col min="4610" max="4610" width="4.88671875" style="3" customWidth="1"/>
    <col min="4611" max="4611" width="27.44140625" style="3" customWidth="1"/>
    <col min="4612" max="4612" width="12.5546875" style="3" customWidth="1"/>
    <col min="4613" max="4613" width="9.5546875" style="3" customWidth="1"/>
    <col min="4614" max="4614" width="10.33203125" style="3" customWidth="1"/>
    <col min="4615" max="4615" width="9.5546875" style="3" customWidth="1"/>
    <col min="4616" max="4616" width="10.5546875" style="3" customWidth="1"/>
    <col min="4617" max="4617" width="19.109375" style="3" customWidth="1"/>
    <col min="4618" max="4865" width="0.88671875" style="3"/>
    <col min="4866" max="4866" width="4.88671875" style="3" customWidth="1"/>
    <col min="4867" max="4867" width="27.44140625" style="3" customWidth="1"/>
    <col min="4868" max="4868" width="12.5546875" style="3" customWidth="1"/>
    <col min="4869" max="4869" width="9.5546875" style="3" customWidth="1"/>
    <col min="4870" max="4870" width="10.33203125" style="3" customWidth="1"/>
    <col min="4871" max="4871" width="9.5546875" style="3" customWidth="1"/>
    <col min="4872" max="4872" width="10.5546875" style="3" customWidth="1"/>
    <col min="4873" max="4873" width="19.109375" style="3" customWidth="1"/>
    <col min="4874" max="5121" width="0.88671875" style="3"/>
    <col min="5122" max="5122" width="4.88671875" style="3" customWidth="1"/>
    <col min="5123" max="5123" width="27.44140625" style="3" customWidth="1"/>
    <col min="5124" max="5124" width="12.5546875" style="3" customWidth="1"/>
    <col min="5125" max="5125" width="9.5546875" style="3" customWidth="1"/>
    <col min="5126" max="5126" width="10.33203125" style="3" customWidth="1"/>
    <col min="5127" max="5127" width="9.5546875" style="3" customWidth="1"/>
    <col min="5128" max="5128" width="10.5546875" style="3" customWidth="1"/>
    <col min="5129" max="5129" width="19.109375" style="3" customWidth="1"/>
    <col min="5130" max="5377" width="0.88671875" style="3"/>
    <col min="5378" max="5378" width="4.88671875" style="3" customWidth="1"/>
    <col min="5379" max="5379" width="27.44140625" style="3" customWidth="1"/>
    <col min="5380" max="5380" width="12.5546875" style="3" customWidth="1"/>
    <col min="5381" max="5381" width="9.5546875" style="3" customWidth="1"/>
    <col min="5382" max="5382" width="10.33203125" style="3" customWidth="1"/>
    <col min="5383" max="5383" width="9.5546875" style="3" customWidth="1"/>
    <col min="5384" max="5384" width="10.5546875" style="3" customWidth="1"/>
    <col min="5385" max="5385" width="19.109375" style="3" customWidth="1"/>
    <col min="5386" max="5633" width="0.88671875" style="3"/>
    <col min="5634" max="5634" width="4.88671875" style="3" customWidth="1"/>
    <col min="5635" max="5635" width="27.44140625" style="3" customWidth="1"/>
    <col min="5636" max="5636" width="12.5546875" style="3" customWidth="1"/>
    <col min="5637" max="5637" width="9.5546875" style="3" customWidth="1"/>
    <col min="5638" max="5638" width="10.33203125" style="3" customWidth="1"/>
    <col min="5639" max="5639" width="9.5546875" style="3" customWidth="1"/>
    <col min="5640" max="5640" width="10.5546875" style="3" customWidth="1"/>
    <col min="5641" max="5641" width="19.109375" style="3" customWidth="1"/>
    <col min="5642" max="5889" width="0.88671875" style="3"/>
    <col min="5890" max="5890" width="4.88671875" style="3" customWidth="1"/>
    <col min="5891" max="5891" width="27.44140625" style="3" customWidth="1"/>
    <col min="5892" max="5892" width="12.5546875" style="3" customWidth="1"/>
    <col min="5893" max="5893" width="9.5546875" style="3" customWidth="1"/>
    <col min="5894" max="5894" width="10.33203125" style="3" customWidth="1"/>
    <col min="5895" max="5895" width="9.5546875" style="3" customWidth="1"/>
    <col min="5896" max="5896" width="10.5546875" style="3" customWidth="1"/>
    <col min="5897" max="5897" width="19.109375" style="3" customWidth="1"/>
    <col min="5898" max="6145" width="0.88671875" style="3"/>
    <col min="6146" max="6146" width="4.88671875" style="3" customWidth="1"/>
    <col min="6147" max="6147" width="27.44140625" style="3" customWidth="1"/>
    <col min="6148" max="6148" width="12.5546875" style="3" customWidth="1"/>
    <col min="6149" max="6149" width="9.5546875" style="3" customWidth="1"/>
    <col min="6150" max="6150" width="10.33203125" style="3" customWidth="1"/>
    <col min="6151" max="6151" width="9.5546875" style="3" customWidth="1"/>
    <col min="6152" max="6152" width="10.5546875" style="3" customWidth="1"/>
    <col min="6153" max="6153" width="19.109375" style="3" customWidth="1"/>
    <col min="6154" max="6401" width="0.88671875" style="3"/>
    <col min="6402" max="6402" width="4.88671875" style="3" customWidth="1"/>
    <col min="6403" max="6403" width="27.44140625" style="3" customWidth="1"/>
    <col min="6404" max="6404" width="12.5546875" style="3" customWidth="1"/>
    <col min="6405" max="6405" width="9.5546875" style="3" customWidth="1"/>
    <col min="6406" max="6406" width="10.33203125" style="3" customWidth="1"/>
    <col min="6407" max="6407" width="9.5546875" style="3" customWidth="1"/>
    <col min="6408" max="6408" width="10.5546875" style="3" customWidth="1"/>
    <col min="6409" max="6409" width="19.109375" style="3" customWidth="1"/>
    <col min="6410" max="6657" width="0.88671875" style="3"/>
    <col min="6658" max="6658" width="4.88671875" style="3" customWidth="1"/>
    <col min="6659" max="6659" width="27.44140625" style="3" customWidth="1"/>
    <col min="6660" max="6660" width="12.5546875" style="3" customWidth="1"/>
    <col min="6661" max="6661" width="9.5546875" style="3" customWidth="1"/>
    <col min="6662" max="6662" width="10.33203125" style="3" customWidth="1"/>
    <col min="6663" max="6663" width="9.5546875" style="3" customWidth="1"/>
    <col min="6664" max="6664" width="10.5546875" style="3" customWidth="1"/>
    <col min="6665" max="6665" width="19.109375" style="3" customWidth="1"/>
    <col min="6666" max="6913" width="0.88671875" style="3"/>
    <col min="6914" max="6914" width="4.88671875" style="3" customWidth="1"/>
    <col min="6915" max="6915" width="27.44140625" style="3" customWidth="1"/>
    <col min="6916" max="6916" width="12.5546875" style="3" customWidth="1"/>
    <col min="6917" max="6917" width="9.5546875" style="3" customWidth="1"/>
    <col min="6918" max="6918" width="10.33203125" style="3" customWidth="1"/>
    <col min="6919" max="6919" width="9.5546875" style="3" customWidth="1"/>
    <col min="6920" max="6920" width="10.5546875" style="3" customWidth="1"/>
    <col min="6921" max="6921" width="19.109375" style="3" customWidth="1"/>
    <col min="6922" max="7169" width="0.88671875" style="3"/>
    <col min="7170" max="7170" width="4.88671875" style="3" customWidth="1"/>
    <col min="7171" max="7171" width="27.44140625" style="3" customWidth="1"/>
    <col min="7172" max="7172" width="12.5546875" style="3" customWidth="1"/>
    <col min="7173" max="7173" width="9.5546875" style="3" customWidth="1"/>
    <col min="7174" max="7174" width="10.33203125" style="3" customWidth="1"/>
    <col min="7175" max="7175" width="9.5546875" style="3" customWidth="1"/>
    <col min="7176" max="7176" width="10.5546875" style="3" customWidth="1"/>
    <col min="7177" max="7177" width="19.109375" style="3" customWidth="1"/>
    <col min="7178" max="7425" width="0.88671875" style="3"/>
    <col min="7426" max="7426" width="4.88671875" style="3" customWidth="1"/>
    <col min="7427" max="7427" width="27.44140625" style="3" customWidth="1"/>
    <col min="7428" max="7428" width="12.5546875" style="3" customWidth="1"/>
    <col min="7429" max="7429" width="9.5546875" style="3" customWidth="1"/>
    <col min="7430" max="7430" width="10.33203125" style="3" customWidth="1"/>
    <col min="7431" max="7431" width="9.5546875" style="3" customWidth="1"/>
    <col min="7432" max="7432" width="10.5546875" style="3" customWidth="1"/>
    <col min="7433" max="7433" width="19.109375" style="3" customWidth="1"/>
    <col min="7434" max="7681" width="0.88671875" style="3"/>
    <col min="7682" max="7682" width="4.88671875" style="3" customWidth="1"/>
    <col min="7683" max="7683" width="27.44140625" style="3" customWidth="1"/>
    <col min="7684" max="7684" width="12.5546875" style="3" customWidth="1"/>
    <col min="7685" max="7685" width="9.5546875" style="3" customWidth="1"/>
    <col min="7686" max="7686" width="10.33203125" style="3" customWidth="1"/>
    <col min="7687" max="7687" width="9.5546875" style="3" customWidth="1"/>
    <col min="7688" max="7688" width="10.5546875" style="3" customWidth="1"/>
    <col min="7689" max="7689" width="19.109375" style="3" customWidth="1"/>
    <col min="7690" max="7937" width="0.88671875" style="3"/>
    <col min="7938" max="7938" width="4.88671875" style="3" customWidth="1"/>
    <col min="7939" max="7939" width="27.44140625" style="3" customWidth="1"/>
    <col min="7940" max="7940" width="12.5546875" style="3" customWidth="1"/>
    <col min="7941" max="7941" width="9.5546875" style="3" customWidth="1"/>
    <col min="7942" max="7942" width="10.33203125" style="3" customWidth="1"/>
    <col min="7943" max="7943" width="9.5546875" style="3" customWidth="1"/>
    <col min="7944" max="7944" width="10.5546875" style="3" customWidth="1"/>
    <col min="7945" max="7945" width="19.109375" style="3" customWidth="1"/>
    <col min="7946" max="8193" width="0.88671875" style="3"/>
    <col min="8194" max="8194" width="4.88671875" style="3" customWidth="1"/>
    <col min="8195" max="8195" width="27.44140625" style="3" customWidth="1"/>
    <col min="8196" max="8196" width="12.5546875" style="3" customWidth="1"/>
    <col min="8197" max="8197" width="9.5546875" style="3" customWidth="1"/>
    <col min="8198" max="8198" width="10.33203125" style="3" customWidth="1"/>
    <col min="8199" max="8199" width="9.5546875" style="3" customWidth="1"/>
    <col min="8200" max="8200" width="10.5546875" style="3" customWidth="1"/>
    <col min="8201" max="8201" width="19.109375" style="3" customWidth="1"/>
    <col min="8202" max="8449" width="0.88671875" style="3"/>
    <col min="8450" max="8450" width="4.88671875" style="3" customWidth="1"/>
    <col min="8451" max="8451" width="27.44140625" style="3" customWidth="1"/>
    <col min="8452" max="8452" width="12.5546875" style="3" customWidth="1"/>
    <col min="8453" max="8453" width="9.5546875" style="3" customWidth="1"/>
    <col min="8454" max="8454" width="10.33203125" style="3" customWidth="1"/>
    <col min="8455" max="8455" width="9.5546875" style="3" customWidth="1"/>
    <col min="8456" max="8456" width="10.5546875" style="3" customWidth="1"/>
    <col min="8457" max="8457" width="19.109375" style="3" customWidth="1"/>
    <col min="8458" max="8705" width="0.88671875" style="3"/>
    <col min="8706" max="8706" width="4.88671875" style="3" customWidth="1"/>
    <col min="8707" max="8707" width="27.44140625" style="3" customWidth="1"/>
    <col min="8708" max="8708" width="12.5546875" style="3" customWidth="1"/>
    <col min="8709" max="8709" width="9.5546875" style="3" customWidth="1"/>
    <col min="8710" max="8710" width="10.33203125" style="3" customWidth="1"/>
    <col min="8711" max="8711" width="9.5546875" style="3" customWidth="1"/>
    <col min="8712" max="8712" width="10.5546875" style="3" customWidth="1"/>
    <col min="8713" max="8713" width="19.109375" style="3" customWidth="1"/>
    <col min="8714" max="8961" width="0.88671875" style="3"/>
    <col min="8962" max="8962" width="4.88671875" style="3" customWidth="1"/>
    <col min="8963" max="8963" width="27.44140625" style="3" customWidth="1"/>
    <col min="8964" max="8964" width="12.5546875" style="3" customWidth="1"/>
    <col min="8965" max="8965" width="9.5546875" style="3" customWidth="1"/>
    <col min="8966" max="8966" width="10.33203125" style="3" customWidth="1"/>
    <col min="8967" max="8967" width="9.5546875" style="3" customWidth="1"/>
    <col min="8968" max="8968" width="10.5546875" style="3" customWidth="1"/>
    <col min="8969" max="8969" width="19.109375" style="3" customWidth="1"/>
    <col min="8970" max="9217" width="0.88671875" style="3"/>
    <col min="9218" max="9218" width="4.88671875" style="3" customWidth="1"/>
    <col min="9219" max="9219" width="27.44140625" style="3" customWidth="1"/>
    <col min="9220" max="9220" width="12.5546875" style="3" customWidth="1"/>
    <col min="9221" max="9221" width="9.5546875" style="3" customWidth="1"/>
    <col min="9222" max="9222" width="10.33203125" style="3" customWidth="1"/>
    <col min="9223" max="9223" width="9.5546875" style="3" customWidth="1"/>
    <col min="9224" max="9224" width="10.5546875" style="3" customWidth="1"/>
    <col min="9225" max="9225" width="19.109375" style="3" customWidth="1"/>
    <col min="9226" max="9473" width="0.88671875" style="3"/>
    <col min="9474" max="9474" width="4.88671875" style="3" customWidth="1"/>
    <col min="9475" max="9475" width="27.44140625" style="3" customWidth="1"/>
    <col min="9476" max="9476" width="12.5546875" style="3" customWidth="1"/>
    <col min="9477" max="9477" width="9.5546875" style="3" customWidth="1"/>
    <col min="9478" max="9478" width="10.33203125" style="3" customWidth="1"/>
    <col min="9479" max="9479" width="9.5546875" style="3" customWidth="1"/>
    <col min="9480" max="9480" width="10.5546875" style="3" customWidth="1"/>
    <col min="9481" max="9481" width="19.109375" style="3" customWidth="1"/>
    <col min="9482" max="9729" width="0.88671875" style="3"/>
    <col min="9730" max="9730" width="4.88671875" style="3" customWidth="1"/>
    <col min="9731" max="9731" width="27.44140625" style="3" customWidth="1"/>
    <col min="9732" max="9732" width="12.5546875" style="3" customWidth="1"/>
    <col min="9733" max="9733" width="9.5546875" style="3" customWidth="1"/>
    <col min="9734" max="9734" width="10.33203125" style="3" customWidth="1"/>
    <col min="9735" max="9735" width="9.5546875" style="3" customWidth="1"/>
    <col min="9736" max="9736" width="10.5546875" style="3" customWidth="1"/>
    <col min="9737" max="9737" width="19.109375" style="3" customWidth="1"/>
    <col min="9738" max="9985" width="0.88671875" style="3"/>
    <col min="9986" max="9986" width="4.88671875" style="3" customWidth="1"/>
    <col min="9987" max="9987" width="27.44140625" style="3" customWidth="1"/>
    <col min="9988" max="9988" width="12.5546875" style="3" customWidth="1"/>
    <col min="9989" max="9989" width="9.5546875" style="3" customWidth="1"/>
    <col min="9990" max="9990" width="10.33203125" style="3" customWidth="1"/>
    <col min="9991" max="9991" width="9.5546875" style="3" customWidth="1"/>
    <col min="9992" max="9992" width="10.5546875" style="3" customWidth="1"/>
    <col min="9993" max="9993" width="19.109375" style="3" customWidth="1"/>
    <col min="9994" max="10241" width="0.88671875" style="3"/>
    <col min="10242" max="10242" width="4.88671875" style="3" customWidth="1"/>
    <col min="10243" max="10243" width="27.44140625" style="3" customWidth="1"/>
    <col min="10244" max="10244" width="12.5546875" style="3" customWidth="1"/>
    <col min="10245" max="10245" width="9.5546875" style="3" customWidth="1"/>
    <col min="10246" max="10246" width="10.33203125" style="3" customWidth="1"/>
    <col min="10247" max="10247" width="9.5546875" style="3" customWidth="1"/>
    <col min="10248" max="10248" width="10.5546875" style="3" customWidth="1"/>
    <col min="10249" max="10249" width="19.109375" style="3" customWidth="1"/>
    <col min="10250" max="10497" width="0.88671875" style="3"/>
    <col min="10498" max="10498" width="4.88671875" style="3" customWidth="1"/>
    <col min="10499" max="10499" width="27.44140625" style="3" customWidth="1"/>
    <col min="10500" max="10500" width="12.5546875" style="3" customWidth="1"/>
    <col min="10501" max="10501" width="9.5546875" style="3" customWidth="1"/>
    <col min="10502" max="10502" width="10.33203125" style="3" customWidth="1"/>
    <col min="10503" max="10503" width="9.5546875" style="3" customWidth="1"/>
    <col min="10504" max="10504" width="10.5546875" style="3" customWidth="1"/>
    <col min="10505" max="10505" width="19.109375" style="3" customWidth="1"/>
    <col min="10506" max="10753" width="0.88671875" style="3"/>
    <col min="10754" max="10754" width="4.88671875" style="3" customWidth="1"/>
    <col min="10755" max="10755" width="27.44140625" style="3" customWidth="1"/>
    <col min="10756" max="10756" width="12.5546875" style="3" customWidth="1"/>
    <col min="10757" max="10757" width="9.5546875" style="3" customWidth="1"/>
    <col min="10758" max="10758" width="10.33203125" style="3" customWidth="1"/>
    <col min="10759" max="10759" width="9.5546875" style="3" customWidth="1"/>
    <col min="10760" max="10760" width="10.5546875" style="3" customWidth="1"/>
    <col min="10761" max="10761" width="19.109375" style="3" customWidth="1"/>
    <col min="10762" max="11009" width="0.88671875" style="3"/>
    <col min="11010" max="11010" width="4.88671875" style="3" customWidth="1"/>
    <col min="11011" max="11011" width="27.44140625" style="3" customWidth="1"/>
    <col min="11012" max="11012" width="12.5546875" style="3" customWidth="1"/>
    <col min="11013" max="11013" width="9.5546875" style="3" customWidth="1"/>
    <col min="11014" max="11014" width="10.33203125" style="3" customWidth="1"/>
    <col min="11015" max="11015" width="9.5546875" style="3" customWidth="1"/>
    <col min="11016" max="11016" width="10.5546875" style="3" customWidth="1"/>
    <col min="11017" max="11017" width="19.109375" style="3" customWidth="1"/>
    <col min="11018" max="11265" width="0.88671875" style="3"/>
    <col min="11266" max="11266" width="4.88671875" style="3" customWidth="1"/>
    <col min="11267" max="11267" width="27.44140625" style="3" customWidth="1"/>
    <col min="11268" max="11268" width="12.5546875" style="3" customWidth="1"/>
    <col min="11269" max="11269" width="9.5546875" style="3" customWidth="1"/>
    <col min="11270" max="11270" width="10.33203125" style="3" customWidth="1"/>
    <col min="11271" max="11271" width="9.5546875" style="3" customWidth="1"/>
    <col min="11272" max="11272" width="10.5546875" style="3" customWidth="1"/>
    <col min="11273" max="11273" width="19.109375" style="3" customWidth="1"/>
    <col min="11274" max="11521" width="0.88671875" style="3"/>
    <col min="11522" max="11522" width="4.88671875" style="3" customWidth="1"/>
    <col min="11523" max="11523" width="27.44140625" style="3" customWidth="1"/>
    <col min="11524" max="11524" width="12.5546875" style="3" customWidth="1"/>
    <col min="11525" max="11525" width="9.5546875" style="3" customWidth="1"/>
    <col min="11526" max="11526" width="10.33203125" style="3" customWidth="1"/>
    <col min="11527" max="11527" width="9.5546875" style="3" customWidth="1"/>
    <col min="11528" max="11528" width="10.5546875" style="3" customWidth="1"/>
    <col min="11529" max="11529" width="19.109375" style="3" customWidth="1"/>
    <col min="11530" max="11777" width="0.88671875" style="3"/>
    <col min="11778" max="11778" width="4.88671875" style="3" customWidth="1"/>
    <col min="11779" max="11779" width="27.44140625" style="3" customWidth="1"/>
    <col min="11780" max="11780" width="12.5546875" style="3" customWidth="1"/>
    <col min="11781" max="11781" width="9.5546875" style="3" customWidth="1"/>
    <col min="11782" max="11782" width="10.33203125" style="3" customWidth="1"/>
    <col min="11783" max="11783" width="9.5546875" style="3" customWidth="1"/>
    <col min="11784" max="11784" width="10.5546875" style="3" customWidth="1"/>
    <col min="11785" max="11785" width="19.109375" style="3" customWidth="1"/>
    <col min="11786" max="12033" width="0.88671875" style="3"/>
    <col min="12034" max="12034" width="4.88671875" style="3" customWidth="1"/>
    <col min="12035" max="12035" width="27.44140625" style="3" customWidth="1"/>
    <col min="12036" max="12036" width="12.5546875" style="3" customWidth="1"/>
    <col min="12037" max="12037" width="9.5546875" style="3" customWidth="1"/>
    <col min="12038" max="12038" width="10.33203125" style="3" customWidth="1"/>
    <col min="12039" max="12039" width="9.5546875" style="3" customWidth="1"/>
    <col min="12040" max="12040" width="10.5546875" style="3" customWidth="1"/>
    <col min="12041" max="12041" width="19.109375" style="3" customWidth="1"/>
    <col min="12042" max="12289" width="0.88671875" style="3"/>
    <col min="12290" max="12290" width="4.88671875" style="3" customWidth="1"/>
    <col min="12291" max="12291" width="27.44140625" style="3" customWidth="1"/>
    <col min="12292" max="12292" width="12.5546875" style="3" customWidth="1"/>
    <col min="12293" max="12293" width="9.5546875" style="3" customWidth="1"/>
    <col min="12294" max="12294" width="10.33203125" style="3" customWidth="1"/>
    <col min="12295" max="12295" width="9.5546875" style="3" customWidth="1"/>
    <col min="12296" max="12296" width="10.5546875" style="3" customWidth="1"/>
    <col min="12297" max="12297" width="19.109375" style="3" customWidth="1"/>
    <col min="12298" max="12545" width="0.88671875" style="3"/>
    <col min="12546" max="12546" width="4.88671875" style="3" customWidth="1"/>
    <col min="12547" max="12547" width="27.44140625" style="3" customWidth="1"/>
    <col min="12548" max="12548" width="12.5546875" style="3" customWidth="1"/>
    <col min="12549" max="12549" width="9.5546875" style="3" customWidth="1"/>
    <col min="12550" max="12550" width="10.33203125" style="3" customWidth="1"/>
    <col min="12551" max="12551" width="9.5546875" style="3" customWidth="1"/>
    <col min="12552" max="12552" width="10.5546875" style="3" customWidth="1"/>
    <col min="12553" max="12553" width="19.109375" style="3" customWidth="1"/>
    <col min="12554" max="12801" width="0.88671875" style="3"/>
    <col min="12802" max="12802" width="4.88671875" style="3" customWidth="1"/>
    <col min="12803" max="12803" width="27.44140625" style="3" customWidth="1"/>
    <col min="12804" max="12804" width="12.5546875" style="3" customWidth="1"/>
    <col min="12805" max="12805" width="9.5546875" style="3" customWidth="1"/>
    <col min="12806" max="12806" width="10.33203125" style="3" customWidth="1"/>
    <col min="12807" max="12807" width="9.5546875" style="3" customWidth="1"/>
    <col min="12808" max="12808" width="10.5546875" style="3" customWidth="1"/>
    <col min="12809" max="12809" width="19.109375" style="3" customWidth="1"/>
    <col min="12810" max="13057" width="0.88671875" style="3"/>
    <col min="13058" max="13058" width="4.88671875" style="3" customWidth="1"/>
    <col min="13059" max="13059" width="27.44140625" style="3" customWidth="1"/>
    <col min="13060" max="13060" width="12.5546875" style="3" customWidth="1"/>
    <col min="13061" max="13061" width="9.5546875" style="3" customWidth="1"/>
    <col min="13062" max="13062" width="10.33203125" style="3" customWidth="1"/>
    <col min="13063" max="13063" width="9.5546875" style="3" customWidth="1"/>
    <col min="13064" max="13064" width="10.5546875" style="3" customWidth="1"/>
    <col min="13065" max="13065" width="19.109375" style="3" customWidth="1"/>
    <col min="13066" max="13313" width="0.88671875" style="3"/>
    <col min="13314" max="13314" width="4.88671875" style="3" customWidth="1"/>
    <col min="13315" max="13315" width="27.44140625" style="3" customWidth="1"/>
    <col min="13316" max="13316" width="12.5546875" style="3" customWidth="1"/>
    <col min="13317" max="13317" width="9.5546875" style="3" customWidth="1"/>
    <col min="13318" max="13318" width="10.33203125" style="3" customWidth="1"/>
    <col min="13319" max="13319" width="9.5546875" style="3" customWidth="1"/>
    <col min="13320" max="13320" width="10.5546875" style="3" customWidth="1"/>
    <col min="13321" max="13321" width="19.109375" style="3" customWidth="1"/>
    <col min="13322" max="13569" width="0.88671875" style="3"/>
    <col min="13570" max="13570" width="4.88671875" style="3" customWidth="1"/>
    <col min="13571" max="13571" width="27.44140625" style="3" customWidth="1"/>
    <col min="13572" max="13572" width="12.5546875" style="3" customWidth="1"/>
    <col min="13573" max="13573" width="9.5546875" style="3" customWidth="1"/>
    <col min="13574" max="13574" width="10.33203125" style="3" customWidth="1"/>
    <col min="13575" max="13575" width="9.5546875" style="3" customWidth="1"/>
    <col min="13576" max="13576" width="10.5546875" style="3" customWidth="1"/>
    <col min="13577" max="13577" width="19.109375" style="3" customWidth="1"/>
    <col min="13578" max="13825" width="0.88671875" style="3"/>
    <col min="13826" max="13826" width="4.88671875" style="3" customWidth="1"/>
    <col min="13827" max="13827" width="27.44140625" style="3" customWidth="1"/>
    <col min="13828" max="13828" width="12.5546875" style="3" customWidth="1"/>
    <col min="13829" max="13829" width="9.5546875" style="3" customWidth="1"/>
    <col min="13830" max="13830" width="10.33203125" style="3" customWidth="1"/>
    <col min="13831" max="13831" width="9.5546875" style="3" customWidth="1"/>
    <col min="13832" max="13832" width="10.5546875" style="3" customWidth="1"/>
    <col min="13833" max="13833" width="19.109375" style="3" customWidth="1"/>
    <col min="13834" max="14081" width="0.88671875" style="3"/>
    <col min="14082" max="14082" width="4.88671875" style="3" customWidth="1"/>
    <col min="14083" max="14083" width="27.44140625" style="3" customWidth="1"/>
    <col min="14084" max="14084" width="12.5546875" style="3" customWidth="1"/>
    <col min="14085" max="14085" width="9.5546875" style="3" customWidth="1"/>
    <col min="14086" max="14086" width="10.33203125" style="3" customWidth="1"/>
    <col min="14087" max="14087" width="9.5546875" style="3" customWidth="1"/>
    <col min="14088" max="14088" width="10.5546875" style="3" customWidth="1"/>
    <col min="14089" max="14089" width="19.109375" style="3" customWidth="1"/>
    <col min="14090" max="14337" width="0.88671875" style="3"/>
    <col min="14338" max="14338" width="4.88671875" style="3" customWidth="1"/>
    <col min="14339" max="14339" width="27.44140625" style="3" customWidth="1"/>
    <col min="14340" max="14340" width="12.5546875" style="3" customWidth="1"/>
    <col min="14341" max="14341" width="9.5546875" style="3" customWidth="1"/>
    <col min="14342" max="14342" width="10.33203125" style="3" customWidth="1"/>
    <col min="14343" max="14343" width="9.5546875" style="3" customWidth="1"/>
    <col min="14344" max="14344" width="10.5546875" style="3" customWidth="1"/>
    <col min="14345" max="14345" width="19.109375" style="3" customWidth="1"/>
    <col min="14346" max="14593" width="0.88671875" style="3"/>
    <col min="14594" max="14594" width="4.88671875" style="3" customWidth="1"/>
    <col min="14595" max="14595" width="27.44140625" style="3" customWidth="1"/>
    <col min="14596" max="14596" width="12.5546875" style="3" customWidth="1"/>
    <col min="14597" max="14597" width="9.5546875" style="3" customWidth="1"/>
    <col min="14598" max="14598" width="10.33203125" style="3" customWidth="1"/>
    <col min="14599" max="14599" width="9.5546875" style="3" customWidth="1"/>
    <col min="14600" max="14600" width="10.5546875" style="3" customWidth="1"/>
    <col min="14601" max="14601" width="19.109375" style="3" customWidth="1"/>
    <col min="14602" max="14849" width="0.88671875" style="3"/>
    <col min="14850" max="14850" width="4.88671875" style="3" customWidth="1"/>
    <col min="14851" max="14851" width="27.44140625" style="3" customWidth="1"/>
    <col min="14852" max="14852" width="12.5546875" style="3" customWidth="1"/>
    <col min="14853" max="14853" width="9.5546875" style="3" customWidth="1"/>
    <col min="14854" max="14854" width="10.33203125" style="3" customWidth="1"/>
    <col min="14855" max="14855" width="9.5546875" style="3" customWidth="1"/>
    <col min="14856" max="14856" width="10.5546875" style="3" customWidth="1"/>
    <col min="14857" max="14857" width="19.109375" style="3" customWidth="1"/>
    <col min="14858" max="15105" width="0.88671875" style="3"/>
    <col min="15106" max="15106" width="4.88671875" style="3" customWidth="1"/>
    <col min="15107" max="15107" width="27.44140625" style="3" customWidth="1"/>
    <col min="15108" max="15108" width="12.5546875" style="3" customWidth="1"/>
    <col min="15109" max="15109" width="9.5546875" style="3" customWidth="1"/>
    <col min="15110" max="15110" width="10.33203125" style="3" customWidth="1"/>
    <col min="15111" max="15111" width="9.5546875" style="3" customWidth="1"/>
    <col min="15112" max="15112" width="10.5546875" style="3" customWidth="1"/>
    <col min="15113" max="15113" width="19.109375" style="3" customWidth="1"/>
    <col min="15114" max="15361" width="0.88671875" style="3"/>
    <col min="15362" max="15362" width="4.88671875" style="3" customWidth="1"/>
    <col min="15363" max="15363" width="27.44140625" style="3" customWidth="1"/>
    <col min="15364" max="15364" width="12.5546875" style="3" customWidth="1"/>
    <col min="15365" max="15365" width="9.5546875" style="3" customWidth="1"/>
    <col min="15366" max="15366" width="10.33203125" style="3" customWidth="1"/>
    <col min="15367" max="15367" width="9.5546875" style="3" customWidth="1"/>
    <col min="15368" max="15368" width="10.5546875" style="3" customWidth="1"/>
    <col min="15369" max="15369" width="19.109375" style="3" customWidth="1"/>
    <col min="15370" max="15617" width="0.88671875" style="3"/>
    <col min="15618" max="15618" width="4.88671875" style="3" customWidth="1"/>
    <col min="15619" max="15619" width="27.44140625" style="3" customWidth="1"/>
    <col min="15620" max="15620" width="12.5546875" style="3" customWidth="1"/>
    <col min="15621" max="15621" width="9.5546875" style="3" customWidth="1"/>
    <col min="15622" max="15622" width="10.33203125" style="3" customWidth="1"/>
    <col min="15623" max="15623" width="9.5546875" style="3" customWidth="1"/>
    <col min="15624" max="15624" width="10.5546875" style="3" customWidth="1"/>
    <col min="15625" max="15625" width="19.109375" style="3" customWidth="1"/>
    <col min="15626" max="15873" width="0.88671875" style="3"/>
    <col min="15874" max="15874" width="4.88671875" style="3" customWidth="1"/>
    <col min="15875" max="15875" width="27.44140625" style="3" customWidth="1"/>
    <col min="15876" max="15876" width="12.5546875" style="3" customWidth="1"/>
    <col min="15877" max="15877" width="9.5546875" style="3" customWidth="1"/>
    <col min="15878" max="15878" width="10.33203125" style="3" customWidth="1"/>
    <col min="15879" max="15879" width="9.5546875" style="3" customWidth="1"/>
    <col min="15880" max="15880" width="10.5546875" style="3" customWidth="1"/>
    <col min="15881" max="15881" width="19.109375" style="3" customWidth="1"/>
    <col min="15882" max="16129" width="0.88671875" style="3"/>
    <col min="16130" max="16130" width="4.88671875" style="3" customWidth="1"/>
    <col min="16131" max="16131" width="27.44140625" style="3" customWidth="1"/>
    <col min="16132" max="16132" width="12.5546875" style="3" customWidth="1"/>
    <col min="16133" max="16133" width="9.5546875" style="3" customWidth="1"/>
    <col min="16134" max="16134" width="10.33203125" style="3" customWidth="1"/>
    <col min="16135" max="16135" width="9.5546875" style="3" customWidth="1"/>
    <col min="16136" max="16136" width="10.5546875" style="3" customWidth="1"/>
    <col min="16137" max="16137" width="19.109375" style="3" customWidth="1"/>
    <col min="16138" max="16384" width="0.88671875" style="3"/>
  </cols>
  <sheetData>
    <row r="1" spans="1:9" ht="12" customHeight="1">
      <c r="I1" s="2" t="s">
        <v>336</v>
      </c>
    </row>
    <row r="2" spans="1:9" ht="12" customHeight="1">
      <c r="I2" s="2" t="s">
        <v>1</v>
      </c>
    </row>
    <row r="3" spans="1:9" ht="12" customHeight="1">
      <c r="I3" s="2" t="s">
        <v>2</v>
      </c>
    </row>
    <row r="4" spans="1:9" ht="12" customHeight="1">
      <c r="I4" s="2" t="s">
        <v>3</v>
      </c>
    </row>
    <row r="5" spans="1:9" ht="15" customHeight="1"/>
    <row r="6" spans="1:9" ht="13.5" customHeight="1">
      <c r="A6" s="335" t="s">
        <v>337</v>
      </c>
      <c r="B6" s="335"/>
      <c r="C6" s="335"/>
      <c r="D6" s="335"/>
      <c r="E6" s="335"/>
      <c r="F6" s="335"/>
      <c r="G6" s="335"/>
      <c r="H6" s="335"/>
      <c r="I6" s="335"/>
    </row>
    <row r="7" spans="1:9" ht="15" customHeight="1"/>
    <row r="8" spans="1:9" ht="30" customHeight="1">
      <c r="A8" s="342" t="s">
        <v>234</v>
      </c>
      <c r="B8" s="343" t="s">
        <v>6</v>
      </c>
      <c r="C8" s="342" t="s">
        <v>259</v>
      </c>
      <c r="D8" s="342">
        <v>2013</v>
      </c>
      <c r="E8" s="342"/>
      <c r="F8" s="342">
        <v>2014</v>
      </c>
      <c r="G8" s="343"/>
      <c r="H8" s="344">
        <v>2015</v>
      </c>
      <c r="I8" s="345"/>
    </row>
    <row r="9" spans="1:9" ht="27.6">
      <c r="A9" s="343"/>
      <c r="B9" s="343"/>
      <c r="C9" s="342"/>
      <c r="D9" s="50" t="s">
        <v>8</v>
      </c>
      <c r="E9" s="50" t="s">
        <v>9</v>
      </c>
      <c r="F9" s="50" t="s">
        <v>8</v>
      </c>
      <c r="G9" s="50" t="s">
        <v>10</v>
      </c>
      <c r="H9" s="64" t="s">
        <v>517</v>
      </c>
      <c r="I9" s="51" t="s">
        <v>8</v>
      </c>
    </row>
    <row r="10" spans="1:9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65"/>
      <c r="I10" s="50">
        <v>8</v>
      </c>
    </row>
    <row r="11" spans="1:9">
      <c r="A11" s="50" t="s">
        <v>260</v>
      </c>
      <c r="B11" s="37" t="s">
        <v>261</v>
      </c>
      <c r="C11" s="50"/>
      <c r="D11" s="35"/>
      <c r="E11" s="35"/>
      <c r="F11" s="35"/>
      <c r="G11" s="35"/>
      <c r="H11" s="60"/>
      <c r="I11" s="35"/>
    </row>
    <row r="12" spans="1:9">
      <c r="A12" s="50">
        <v>1</v>
      </c>
      <c r="B12" s="15" t="s">
        <v>338</v>
      </c>
      <c r="C12" s="50" t="s">
        <v>14</v>
      </c>
      <c r="D12" s="35"/>
      <c r="E12" s="35"/>
      <c r="F12" s="35"/>
      <c r="G12" s="35"/>
      <c r="H12" s="60"/>
      <c r="I12" s="35"/>
    </row>
    <row r="13" spans="1:9">
      <c r="A13" s="50">
        <v>2</v>
      </c>
      <c r="B13" s="15" t="s">
        <v>339</v>
      </c>
      <c r="C13" s="50" t="s">
        <v>326</v>
      </c>
      <c r="D13" s="35"/>
      <c r="E13" s="35"/>
      <c r="F13" s="35"/>
      <c r="G13" s="35"/>
      <c r="H13" s="60"/>
      <c r="I13" s="35"/>
    </row>
    <row r="14" spans="1:9" s="10" customFormat="1">
      <c r="A14" s="52">
        <v>3</v>
      </c>
      <c r="B14" s="4" t="s">
        <v>340</v>
      </c>
      <c r="C14" s="52" t="s">
        <v>139</v>
      </c>
      <c r="D14" s="36"/>
      <c r="E14" s="36"/>
      <c r="F14" s="36"/>
      <c r="G14" s="36"/>
      <c r="H14" s="57"/>
      <c r="I14" s="36"/>
    </row>
    <row r="15" spans="1:9">
      <c r="A15" s="50" t="s">
        <v>312</v>
      </c>
      <c r="B15" s="37" t="s">
        <v>261</v>
      </c>
      <c r="C15" s="50"/>
      <c r="D15" s="35"/>
      <c r="E15" s="35"/>
      <c r="F15" s="35"/>
      <c r="G15" s="35"/>
      <c r="H15" s="60"/>
      <c r="I15" s="35"/>
    </row>
    <row r="16" spans="1:9">
      <c r="A16" s="50">
        <v>1</v>
      </c>
      <c r="B16" s="15" t="s">
        <v>338</v>
      </c>
      <c r="C16" s="50" t="s">
        <v>14</v>
      </c>
      <c r="D16" s="35"/>
      <c r="E16" s="35"/>
      <c r="F16" s="35"/>
      <c r="G16" s="35"/>
      <c r="H16" s="60"/>
      <c r="I16" s="35"/>
    </row>
    <row r="17" spans="1:9">
      <c r="A17" s="50">
        <v>2</v>
      </c>
      <c r="B17" s="15" t="s">
        <v>339</v>
      </c>
      <c r="C17" s="50" t="s">
        <v>326</v>
      </c>
      <c r="D17" s="35"/>
      <c r="E17" s="35"/>
      <c r="F17" s="35"/>
      <c r="G17" s="35"/>
      <c r="H17" s="60"/>
      <c r="I17" s="35"/>
    </row>
    <row r="18" spans="1:9" s="10" customFormat="1">
      <c r="A18" s="52">
        <v>3</v>
      </c>
      <c r="B18" s="4" t="s">
        <v>340</v>
      </c>
      <c r="C18" s="52" t="s">
        <v>139</v>
      </c>
      <c r="D18" s="36"/>
      <c r="E18" s="36"/>
      <c r="F18" s="36"/>
      <c r="G18" s="36"/>
      <c r="H18" s="57"/>
      <c r="I18" s="36"/>
    </row>
  </sheetData>
  <mergeCells count="7">
    <mergeCell ref="A6:I6"/>
    <mergeCell ref="A8:A9"/>
    <mergeCell ref="B8:B9"/>
    <mergeCell ref="C8:C9"/>
    <mergeCell ref="D8:E8"/>
    <mergeCell ref="F8:G8"/>
    <mergeCell ref="H8:I8"/>
  </mergeCells>
  <printOptions horizontalCentered="1"/>
  <pageMargins left="0.39370078740157483" right="0.39370078740157483" top="1.1811023622047245" bottom="0.39370078740157483" header="0.19685039370078741" footer="0.19685039370078741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20</vt:i4>
      </vt:variant>
    </vt:vector>
  </HeadingPairs>
  <TitlesOfParts>
    <vt:vector size="41" baseType="lpstr">
      <vt:lpstr>1.Баланс ВС</vt:lpstr>
      <vt:lpstr>2.Смета расходов</vt:lpstr>
      <vt:lpstr>2.1.Сырье и матер.</vt:lpstr>
      <vt:lpstr>2.1.1.Сырье и матер.</vt:lpstr>
      <vt:lpstr>2.1.2.Эл.энергия</vt:lpstr>
      <vt:lpstr>2.1.3.Тепл.эн.</vt:lpstr>
      <vt:lpstr>2.1.4.Теплоноситель</vt:lpstr>
      <vt:lpstr>2.1.5.Топливо</vt:lpstr>
      <vt:lpstr>2.1.6.ХВС</vt:lpstr>
      <vt:lpstr>2.2.ФОТ</vt:lpstr>
      <vt:lpstr>2.2.1.ФОТ в целом</vt:lpstr>
      <vt:lpstr>2.3.Амортиз</vt:lpstr>
      <vt:lpstr>2.4.Кап.влож.</vt:lpstr>
      <vt:lpstr>3.Индексы</vt:lpstr>
      <vt:lpstr>4.ТАРИФ_15</vt:lpstr>
      <vt:lpstr>6.1.Операц.</vt:lpstr>
      <vt:lpstr>6.3.Неподконтр</vt:lpstr>
      <vt:lpstr>6.5.Инд активов</vt:lpstr>
      <vt:lpstr>7.ТАРИФ_16</vt:lpstr>
      <vt:lpstr>Заключение</vt:lpstr>
      <vt:lpstr>Лист1</vt:lpstr>
      <vt:lpstr>'1.Баланс ВС'!Область_печати</vt:lpstr>
      <vt:lpstr>'2.1.1.Сырье и матер.'!Область_печати</vt:lpstr>
      <vt:lpstr>'2.1.2.Эл.энергия'!Область_печати</vt:lpstr>
      <vt:lpstr>'2.1.3.Тепл.эн.'!Область_печати</vt:lpstr>
      <vt:lpstr>'2.1.4.Теплоноситель'!Область_печати</vt:lpstr>
      <vt:lpstr>'2.1.5.Топливо'!Область_печати</vt:lpstr>
      <vt:lpstr>'2.1.6.ХВС'!Область_печати</vt:lpstr>
      <vt:lpstr>'2.1.Сырье и матер.'!Область_печати</vt:lpstr>
      <vt:lpstr>'2.2.1.ФОТ в целом'!Область_печати</vt:lpstr>
      <vt:lpstr>'2.2.ФОТ'!Область_печати</vt:lpstr>
      <vt:lpstr>'2.3.Амортиз'!Область_печати</vt:lpstr>
      <vt:lpstr>'2.4.Кап.влож.'!Область_печати</vt:lpstr>
      <vt:lpstr>'2.Смета расходов'!Область_печати</vt:lpstr>
      <vt:lpstr>'3.Индексы'!Область_печати</vt:lpstr>
      <vt:lpstr>'4.ТАРИФ_15'!Область_печати</vt:lpstr>
      <vt:lpstr>'6.1.Операц.'!Область_печати</vt:lpstr>
      <vt:lpstr>'6.3.Неподконтр'!Область_печати</vt:lpstr>
      <vt:lpstr>'6.5.Инд активов'!Область_печати</vt:lpstr>
      <vt:lpstr>'7.ТАРИФ_16'!Область_печати</vt:lpstr>
      <vt:lpstr>Заключение!Область_печати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</dc:creator>
  <cp:lastModifiedBy>Admin</cp:lastModifiedBy>
  <cp:lastPrinted>2015-04-28T07:35:04Z</cp:lastPrinted>
  <dcterms:created xsi:type="dcterms:W3CDTF">2014-03-27T05:34:11Z</dcterms:created>
  <dcterms:modified xsi:type="dcterms:W3CDTF">2015-08-30T10:25:49Z</dcterms:modified>
</cp:coreProperties>
</file>